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segobiano\Downloads\"/>
    </mc:Choice>
  </mc:AlternateContent>
  <xr:revisionPtr revIDLastSave="0" documentId="8_{6D6F0D4B-03CE-42EB-8C40-C585194D1A3A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Overview" sheetId="1" r:id="rId1"/>
    <sheet name="Summary" sheetId="2" r:id="rId2"/>
    <sheet name="Websites" sheetId="3" r:id="rId3"/>
    <sheet name="URLs" sheetId="4" r:id="rId4"/>
    <sheet name="Hosts" sheetId="5" r:id="rId5"/>
  </sheets>
  <definedNames>
    <definedName name="_xlnm._FilterDatabase" localSheetId="1" hidden="1">Summary!$B$6:$E$69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00" i="1" l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E7" i="2"/>
  <c r="E69" i="2"/>
  <c r="E68" i="2"/>
  <c r="K85" i="1" s="1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J82" i="1" s="1"/>
  <c r="E37" i="2"/>
  <c r="E36" i="2"/>
  <c r="E35" i="2"/>
  <c r="E34" i="2"/>
  <c r="E33" i="2"/>
  <c r="E32" i="2"/>
  <c r="E31" i="2"/>
  <c r="E30" i="2"/>
  <c r="H81" i="1" s="1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C13" i="3"/>
  <c r="D70" i="2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I8" i="1"/>
  <c r="G8" i="1"/>
  <c r="D8" i="1"/>
  <c r="B8" i="1"/>
  <c r="K83" i="1" l="1"/>
  <c r="J84" i="1"/>
  <c r="K81" i="1"/>
  <c r="H80" i="1"/>
  <c r="I84" i="1"/>
  <c r="I83" i="1"/>
  <c r="K82" i="1"/>
  <c r="J81" i="1"/>
  <c r="J85" i="1"/>
  <c r="H85" i="1"/>
  <c r="J80" i="1"/>
  <c r="H84" i="1"/>
  <c r="I85" i="1"/>
  <c r="I80" i="1"/>
  <c r="K84" i="1"/>
  <c r="J83" i="1"/>
  <c r="I82" i="1"/>
  <c r="H83" i="1"/>
  <c r="H82" i="1"/>
  <c r="I81" i="1"/>
  <c r="K80" i="1"/>
</calcChain>
</file>

<file path=xl/sharedStrings.xml><?xml version="1.0" encoding="utf-8"?>
<sst xmlns="http://schemas.openxmlformats.org/spreadsheetml/2006/main" count="412" uniqueCount="150">
  <si>
    <t>Website Third-Party Technology &amp; Data Flow Scan</t>
  </si>
  <si>
    <t>Portfolio Overview — 6 Sample Websites Scanned</t>
  </si>
  <si>
    <t>Prepared by Epsilon Xi for illustrative discussion purposes</t>
  </si>
  <si>
    <t>ILLUSTRATIVE SAMPLE — ANONYMIZED DATA FOR DEMONSTRATION PURPOSES ONLY (NOT AN ACTUAL CLIENT)</t>
  </si>
  <si>
    <t>Category key:</t>
  </si>
  <si>
    <t>First Party</t>
  </si>
  <si>
    <t>Analytics &amp; Tag Management</t>
  </si>
  <si>
    <t>Advertising &amp; Social Pixels</t>
  </si>
  <si>
    <t>Functional / Secondary Tools</t>
  </si>
  <si>
    <t>Websites Scanned</t>
  </si>
  <si>
    <t>Unique Pages Scanned</t>
  </si>
  <si>
    <t>Total Requests Captured</t>
  </si>
  <si>
    <t>Distinct Third-Party Tools Identified</t>
  </si>
  <si>
    <t>Supporting Data (live formulas — source: Summary tab)</t>
  </si>
  <si>
    <t>Third-Party Tool</t>
  </si>
  <si>
    <t>Category</t>
  </si>
  <si>
    <t>Total Requests</t>
  </si>
  <si>
    <t>Sites Detected (of 6)</t>
  </si>
  <si>
    <t>Website</t>
  </si>
  <si>
    <t>Analytics &amp; Tag Mgmt</t>
  </si>
  <si>
    <t>Functional / Secondary</t>
  </si>
  <si>
    <t>Google Analytics</t>
  </si>
  <si>
    <t>Meridian Health Partners</t>
  </si>
  <si>
    <t>Google Ads / DoubleClick</t>
  </si>
  <si>
    <t>Lakeshore Family Clinic</t>
  </si>
  <si>
    <t>Google Tag Manager</t>
  </si>
  <si>
    <t>Crestview Wellness Center</t>
  </si>
  <si>
    <t>Meta Pixel (Facebook)</t>
  </si>
  <si>
    <t>Harborview Pharmacy</t>
  </si>
  <si>
    <t>TikTok Pixel</t>
  </si>
  <si>
    <t>Northgate Physicians Group</t>
  </si>
  <si>
    <t>Google Maps</t>
  </si>
  <si>
    <t>BlueStone Diagnostics</t>
  </si>
  <si>
    <t>Gstatic Fonts</t>
  </si>
  <si>
    <t>Google Fonts</t>
  </si>
  <si>
    <t>YouTube</t>
  </si>
  <si>
    <t>Cloudflare</t>
  </si>
  <si>
    <t>LinkedIn Insight Tag</t>
  </si>
  <si>
    <t>CallRail</t>
  </si>
  <si>
    <t>Cookie Consent Manager (OneTrust)</t>
  </si>
  <si>
    <t>AccessiBe</t>
  </si>
  <si>
    <t>Google reCAPTCHA</t>
  </si>
  <si>
    <t>Microsoft Advertising (Bing UET)</t>
  </si>
  <si>
    <t>Pinterest Tag</t>
  </si>
  <si>
    <t>WordPress / Automattic</t>
  </si>
  <si>
    <t>Snapchat Pixel</t>
  </si>
  <si>
    <t>Amazon Web Services</t>
  </si>
  <si>
    <t>DigiCert</t>
  </si>
  <si>
    <t>Epsilon Xi | Sample Client Portfolio</t>
  </si>
  <si>
    <t>Website Third-Party Technology Scans — Summary</t>
  </si>
  <si>
    <t>Site and Third-Party Summary (by request volume)</t>
  </si>
  <si>
    <t>Party / Product</t>
  </si>
  <si>
    <t>Number of Requests</t>
  </si>
  <si>
    <t>Meridian Health Partners (First Party)</t>
  </si>
  <si>
    <t>Lakeshore Family Clinic (First Party)</t>
  </si>
  <si>
    <t>Crestview Wellness Center (First Party)</t>
  </si>
  <si>
    <t>Harborview Pharmacy (First Party)</t>
  </si>
  <si>
    <t>Northgate Physicians Group (First Party)</t>
  </si>
  <si>
    <t>BlueStone Diagnostics (First Party)</t>
  </si>
  <si>
    <t>Total</t>
  </si>
  <si>
    <t>Website Third-Party Technology Scans — Websites</t>
  </si>
  <si>
    <t>Sites Scanned and Unique Pages Reviewed</t>
  </si>
  <si>
    <t>Primary Domain (Sample)</t>
  </si>
  <si>
    <t>www.meridianhealthpartners.com</t>
  </si>
  <si>
    <t>www.lakeshorefamilyclinic.com</t>
  </si>
  <si>
    <t>www.crestviewwellness.com</t>
  </si>
  <si>
    <t>www.harborviewpharmacy.com</t>
  </si>
  <si>
    <t>www.northgatephysicians.com</t>
  </si>
  <si>
    <t>www.bluestonediagnostics.com</t>
  </si>
  <si>
    <t>Website Third-Party Technology Scans — URLs</t>
  </si>
  <si>
    <t>Illustrative Sample of URLs Scanned by Website (subset shown; see Websites tab for full page counts)</t>
  </si>
  <si>
    <t>URL</t>
  </si>
  <si>
    <t>www.meridianhealthpartners.com/</t>
  </si>
  <si>
    <t>www.meridianhealthpartners.com/about-us</t>
  </si>
  <si>
    <t>www.meridianhealthpartners.com/find-a-provider</t>
  </si>
  <si>
    <t>www.meridianhealthpartners.com/locations</t>
  </si>
  <si>
    <t>www.meridianhealthpartners.com/services/cardiology</t>
  </si>
  <si>
    <t>www.meridianhealthpartners.com/services/orthopedics</t>
  </si>
  <si>
    <t>www.meridianhealthpartners.com/patient-portal</t>
  </si>
  <si>
    <t>www.meridianhealthpartners.com/request-an-appointment</t>
  </si>
  <si>
    <t>www.meridianhealthpartners.com/careers</t>
  </si>
  <si>
    <t>www.meridianhealthpartners.com/contact-us</t>
  </si>
  <si>
    <t>www.lakeshorefamilyclinic.com/</t>
  </si>
  <si>
    <t>www.lakeshorefamilyclinic.com/our-providers</t>
  </si>
  <si>
    <t>www.lakeshorefamilyclinic.com/services</t>
  </si>
  <si>
    <t>www.lakeshorefamilyclinic.com/new-patients</t>
  </si>
  <si>
    <t>www.lakeshorefamilyclinic.com/request-appointment</t>
  </si>
  <si>
    <t>www.lakeshorefamilyclinic.com/contact</t>
  </si>
  <si>
    <t>www.lakeshorefamilyclinic.com/blog</t>
  </si>
  <si>
    <t>www.lakeshorefamilyclinic.com/insurance</t>
  </si>
  <si>
    <t>www.crestviewwellness.com/</t>
  </si>
  <si>
    <t>www.crestviewwellness.com/about</t>
  </si>
  <si>
    <t>www.crestviewwellness.com/services</t>
  </si>
  <si>
    <t>www.crestviewwellness.com/contact</t>
  </si>
  <si>
    <t>www.crestviewwellness.com/schedule-a-visit</t>
  </si>
  <si>
    <t>www.crestviewwellness.com/faq</t>
  </si>
  <si>
    <t>www.harborviewpharmacy.com/</t>
  </si>
  <si>
    <t>www.harborviewpharmacy.com/shop</t>
  </si>
  <si>
    <t>www.harborviewpharmacy.com/refill-prescription</t>
  </si>
  <si>
    <t>www.harborviewpharmacy.com/transfer-prescription</t>
  </si>
  <si>
    <t>www.harborviewpharmacy.com/locations</t>
  </si>
  <si>
    <t>www.harborviewpharmacy.com/account/login</t>
  </si>
  <si>
    <t>www.harborviewpharmacy.com/checkout</t>
  </si>
  <si>
    <t>www.harborviewpharmacy.com/contact-us</t>
  </si>
  <si>
    <t>www.harborviewpharmacy.com/careers</t>
  </si>
  <si>
    <t>www.northgatephysicians.com/</t>
  </si>
  <si>
    <t>www.northgatephysicians.com/providers</t>
  </si>
  <si>
    <t>www.northgatephysicians.com/services/primary-care</t>
  </si>
  <si>
    <t>www.northgatephysicians.com/services/pediatrics</t>
  </si>
  <si>
    <t>www.northgatephysicians.com/locations</t>
  </si>
  <si>
    <t>www.northgatephysicians.com/patient-resources</t>
  </si>
  <si>
    <t>www.northgatephysicians.com/request-appointment</t>
  </si>
  <si>
    <t>www.northgatephysicians.com/blog</t>
  </si>
  <si>
    <t>www.northgatephysicians.com/contact</t>
  </si>
  <si>
    <t>www.northgatephysicians.com/careers</t>
  </si>
  <si>
    <t>www.bluestonediagnostics.com/</t>
  </si>
  <si>
    <t>www.bluestonediagnostics.com/about</t>
  </si>
  <si>
    <t>www.bluestonediagnostics.com/test-menu</t>
  </si>
  <si>
    <t>www.bluestonediagnostics.com/for-providers</t>
  </si>
  <si>
    <t>www.bluestonediagnostics.com/locations</t>
  </si>
  <si>
    <t>www.bluestonediagnostics.com/contact</t>
  </si>
  <si>
    <t>Website Third-Party Technology Scans — Hosts</t>
  </si>
  <si>
    <t>Host-to-Third-Party Mapping</t>
  </si>
  <si>
    <t>Host URL</t>
  </si>
  <si>
    <t>www.google-analytics.com</t>
  </si>
  <si>
    <t>analytics.google.com</t>
  </si>
  <si>
    <t>www.googletagmanager.com</t>
  </si>
  <si>
    <t>googleads.g.doubleclick.net</t>
  </si>
  <si>
    <t>www.google.com/pagead</t>
  </si>
  <si>
    <t>connect.facebook.net</t>
  </si>
  <si>
    <t>www.facebook.com/tr</t>
  </si>
  <si>
    <t>analytics.tiktok.com</t>
  </si>
  <si>
    <t>business-api.tiktok.com</t>
  </si>
  <si>
    <t>px.ads.linkedin.com</t>
  </si>
  <si>
    <t>snap.licdn.com</t>
  </si>
  <si>
    <t>bat.bing.com</t>
  </si>
  <si>
    <t>ct.pinterest.com</t>
  </si>
  <si>
    <t>tr.snapchat.com</t>
  </si>
  <si>
    <t>fonts.googleapis.com</t>
  </si>
  <si>
    <t>fonts.gstatic.com</t>
  </si>
  <si>
    <t>maps.googleapis.com</t>
  </si>
  <si>
    <t>www.google.com/recaptcha</t>
  </si>
  <si>
    <t>www.youtube.com/embed</t>
  </si>
  <si>
    <t>s.w.org</t>
  </si>
  <si>
    <t>cdnjs.cloudflare.com</t>
  </si>
  <si>
    <t>acsbap.com</t>
  </si>
  <si>
    <t>cdn.callrail.com</t>
  </si>
  <si>
    <t>cdn.cookielaw.org</t>
  </si>
  <si>
    <t>d3demo1cf.cloudfront.net</t>
  </si>
  <si>
    <t>ocsp.digicert.com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</si>
</sst>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"/>
    </font>
    <font>
      <b/>
      <sz val="18"/>
      <color rgb="FFFFFFFF"/>
      <name val="Calibri"/>
      <charset val="1"/>
    </font>
    <font>
      <b/>
      <sz val="12"/>
      <color rgb="FFBCE2E7"/>
      <name val="Calibri"/>
      <charset val="1"/>
    </font>
    <font>
      <sz val="10"/>
      <color rgb="FFFFFFFF"/>
      <name val="Calibri"/>
      <charset val="1"/>
    </font>
    <font>
      <i/>
      <sz val="9"/>
      <color rgb="FFFFC553"/>
      <name val="Calibri"/>
      <charset val="1"/>
    </font>
    <font>
      <b/>
      <sz val="10"/>
      <color rgb="FF28251D"/>
      <name val="Calibri"/>
      <charset val="1"/>
    </font>
    <font>
      <sz val="9"/>
      <color rgb="FF28251D"/>
      <name val="Calibri"/>
      <charset val="1"/>
    </font>
    <font>
      <b/>
      <sz val="22"/>
      <color rgb="FF01696F"/>
      <name val="Calibri"/>
      <charset val="1"/>
    </font>
    <font>
      <sz val="10"/>
      <color rgb="FF5A5957"/>
      <name val="Calibri"/>
      <charset val="1"/>
    </font>
    <font>
      <b/>
      <sz val="12"/>
      <color rgb="FF01696F"/>
      <name val="Calibri"/>
      <charset val="1"/>
    </font>
    <font>
      <b/>
      <sz val="11"/>
      <color rgb="FFFFFFFF"/>
      <name val="Calibri"/>
      <charset val="1"/>
    </font>
    <font>
      <sz val="10"/>
      <name val="Calibri"/>
      <charset val="1"/>
    </font>
    <font>
      <b/>
      <sz val="16"/>
      <color rgb="FFFFFFFF"/>
      <name val="Calibri"/>
      <charset val="1"/>
    </font>
    <font>
      <b/>
      <sz val="11"/>
      <color rgb="FFBCE2E7"/>
      <name val="Calibri"/>
      <charset val="1"/>
    </font>
    <font>
      <sz val="10"/>
      <color rgb="FF28251D"/>
      <name val="Calibri"/>
      <charset val="1"/>
    </font>
    <font>
      <b/>
      <sz val="11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1B474D"/>
        <bgColor rgb="FF28251D"/>
      </patternFill>
    </fill>
    <fill>
      <patternFill patternType="solid">
        <fgColor rgb="FFFFC553"/>
        <bgColor rgb="FFFFCC00"/>
      </patternFill>
    </fill>
    <fill>
      <patternFill patternType="solid">
        <fgColor rgb="FFA84B2F"/>
        <bgColor rgb="FF993366"/>
      </patternFill>
    </fill>
    <fill>
      <patternFill patternType="solid">
        <fgColor rgb="FFBCE2E7"/>
        <bgColor rgb="FFD9D9D9"/>
      </patternFill>
    </fill>
    <fill>
      <patternFill patternType="solid">
        <fgColor rgb="FFF2F1EC"/>
        <bgColor rgb="FFFFFFFF"/>
      </patternFill>
    </fill>
    <fill>
      <patternFill patternType="solid">
        <fgColor rgb="FF01696F"/>
        <bgColor rgb="FF20808D"/>
      </patternFill>
    </fill>
  </fills>
  <borders count="3">
    <border>
      <left/>
      <right/>
      <top/>
      <bottom/>
      <diagonal/>
    </border>
    <border>
      <left style="thin">
        <color rgb="FFD4D1CA"/>
      </left>
      <right style="thin">
        <color rgb="FFD4D1CA"/>
      </right>
      <top style="medium">
        <color rgb="FF01696F"/>
      </top>
      <bottom style="thin">
        <color rgb="FFD4D1CA"/>
      </bottom>
      <diagonal/>
    </border>
    <border>
      <left/>
      <right/>
      <top/>
      <bottom style="thin">
        <color rgb="FFD4D1CA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3" fillId="2" borderId="0" xfId="0" applyFont="1" applyFill="1"/>
    <xf numFmtId="0" fontId="12" fillId="2" borderId="0" xfId="0" applyFont="1" applyFill="1"/>
    <xf numFmtId="0" fontId="9" fillId="0" borderId="0" xfId="0" applyFont="1"/>
    <xf numFmtId="0" fontId="8" fillId="6" borderId="0" xfId="0" applyFont="1" applyFill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1" fillId="2" borderId="0" xfId="0" applyFont="1" applyFill="1"/>
    <xf numFmtId="0" fontId="0" fillId="2" borderId="0" xfId="0" applyFill="1"/>
    <xf numFmtId="0" fontId="5" fillId="0" borderId="0" xfId="0" applyFont="1"/>
    <xf numFmtId="0" fontId="6" fillId="0" borderId="0" xfId="0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0" fillId="7" borderId="0" xfId="0" applyFont="1" applyFill="1" applyAlignment="1">
      <alignment horizontal="center" vertical="center" wrapText="1"/>
    </xf>
    <xf numFmtId="0" fontId="11" fillId="0" borderId="2" xfId="0" applyFont="1" applyBorder="1"/>
    <xf numFmtId="3" fontId="11" fillId="0" borderId="2" xfId="0" applyNumberFormat="1" applyFont="1" applyBorder="1"/>
    <xf numFmtId="0" fontId="11" fillId="0" borderId="2" xfId="0" applyFont="1" applyBorder="1" applyAlignment="1">
      <alignment horizontal="center"/>
    </xf>
    <xf numFmtId="0" fontId="10" fillId="7" borderId="0" xfId="0" applyFont="1" applyFill="1" applyAlignment="1">
      <alignment horizontal="center" vertical="center"/>
    </xf>
    <xf numFmtId="0" fontId="3" fillId="2" borderId="2" xfId="0" applyFont="1" applyFill="1" applyBorder="1"/>
    <xf numFmtId="0" fontId="14" fillId="3" borderId="2" xfId="0" applyFont="1" applyFill="1" applyBorder="1"/>
    <xf numFmtId="0" fontId="3" fillId="4" borderId="2" xfId="0" applyFont="1" applyFill="1" applyBorder="1"/>
    <xf numFmtId="0" fontId="14" fillId="5" borderId="2" xfId="0" applyFont="1" applyFill="1" applyBorder="1"/>
    <xf numFmtId="0" fontId="15" fillId="0" borderId="0" xfId="0" applyFont="1"/>
    <xf numFmtId="3" fontId="15" fillId="0" borderId="0" xfId="0" applyNumberFormat="1" applyFont="1"/>
    <xf numFmtId="3" fontId="11" fillId="0" borderId="2" xfId="0" applyNumberFormat="1" applyFont="1" applyBorder="1" applyAlignment="1">
      <alignment horizontal="right"/>
    </xf>
    <xf numFmtId="3" fontId="15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0808D"/>
      <rgbColor rgb="FFD4D1CA"/>
      <rgbColor rgb="FF878787"/>
      <rgbColor rgb="FF9999FF"/>
      <rgbColor rgb="FF993366"/>
      <rgbColor rgb="FFF2F1EC"/>
      <rgbColor rgb="FFBCE2E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1696F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553"/>
      <rgbColor rgb="FF3366FF"/>
      <rgbColor rgb="FF33CCCC"/>
      <rgbColor rgb="FF99CC00"/>
      <rgbColor rgb="FFFFCC00"/>
      <rgbColor rgb="FFFF9900"/>
      <rgbColor rgb="FFFF6600"/>
      <rgbColor rgb="FF5A5957"/>
      <rgbColor rgb="FF969696"/>
      <rgbColor rgb="FF1B474D"/>
      <rgbColor rgb="FF339966"/>
      <rgbColor rgb="FF003300"/>
      <rgbColor rgb="FF333300"/>
      <rgbColor rgb="FFA84B2F"/>
      <rgbColor rgb="FF993366"/>
      <rgbColor rgb="FF333399"/>
      <rgbColor rgb="FF28251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800" b="1" u="none" strike="noStrike">
                <a:solidFill>
                  <a:srgbClr val="000000"/>
                </a:solidFill>
                <a:uFillTx/>
                <a:latin typeface="Calibri"/>
              </a:rPr>
              <a:t>Top Third-Party Tools by Request Volume (All 6 Sites Combined)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Overview!$D$79</c:f>
              <c:strCache>
                <c:ptCount val="1"/>
                <c:pt idx="0">
                  <c:v>Total Requests</c:v>
                </c:pt>
              </c:strCache>
            </c:strRef>
          </c:tx>
          <c:spPr>
            <a:solidFill>
              <a:srgbClr val="20808D"/>
            </a:solidFill>
            <a:ln w="126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553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C790-478C-93AC-CD4742BBF2D1}"/>
              </c:ext>
            </c:extLst>
          </c:dPt>
          <c:dPt>
            <c:idx val="1"/>
            <c:invertIfNegative val="0"/>
            <c:bubble3D val="0"/>
            <c:spPr>
              <a:solidFill>
                <a:srgbClr val="A84B2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C790-478C-93AC-CD4742BBF2D1}"/>
              </c:ext>
            </c:extLst>
          </c:dPt>
          <c:dPt>
            <c:idx val="2"/>
            <c:invertIfNegative val="0"/>
            <c:bubble3D val="0"/>
            <c:spPr>
              <a:solidFill>
                <a:srgbClr val="FFC553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C790-478C-93AC-CD4742BBF2D1}"/>
              </c:ext>
            </c:extLst>
          </c:dPt>
          <c:dPt>
            <c:idx val="3"/>
            <c:invertIfNegative val="0"/>
            <c:bubble3D val="0"/>
            <c:spPr>
              <a:solidFill>
                <a:srgbClr val="A84B2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C790-478C-93AC-CD4742BBF2D1}"/>
              </c:ext>
            </c:extLst>
          </c:dPt>
          <c:dPt>
            <c:idx val="4"/>
            <c:invertIfNegative val="0"/>
            <c:bubble3D val="0"/>
            <c:spPr>
              <a:solidFill>
                <a:srgbClr val="A84B2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C790-478C-93AC-CD4742BBF2D1}"/>
              </c:ext>
            </c:extLst>
          </c:dPt>
          <c:dPt>
            <c:idx val="5"/>
            <c:invertIfNegative val="0"/>
            <c:bubble3D val="0"/>
            <c:spPr>
              <a:solidFill>
                <a:srgbClr val="BCE2E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C790-478C-93AC-CD4742BBF2D1}"/>
              </c:ext>
            </c:extLst>
          </c:dPt>
          <c:dPt>
            <c:idx val="6"/>
            <c:invertIfNegative val="0"/>
            <c:bubble3D val="0"/>
            <c:spPr>
              <a:solidFill>
                <a:srgbClr val="BCE2E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C790-478C-93AC-CD4742BBF2D1}"/>
              </c:ext>
            </c:extLst>
          </c:dPt>
          <c:dPt>
            <c:idx val="7"/>
            <c:invertIfNegative val="0"/>
            <c:bubble3D val="0"/>
            <c:spPr>
              <a:solidFill>
                <a:srgbClr val="BCE2E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C790-478C-93AC-CD4742BBF2D1}"/>
              </c:ext>
            </c:extLst>
          </c:dPt>
          <c:dPt>
            <c:idx val="8"/>
            <c:invertIfNegative val="0"/>
            <c:bubble3D val="0"/>
            <c:spPr>
              <a:solidFill>
                <a:srgbClr val="BCE2E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1-C790-478C-93AC-CD4742BBF2D1}"/>
              </c:ext>
            </c:extLst>
          </c:dPt>
          <c:dPt>
            <c:idx val="9"/>
            <c:invertIfNegative val="0"/>
            <c:bubble3D val="0"/>
            <c:spPr>
              <a:solidFill>
                <a:srgbClr val="BCE2E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3-C790-478C-93AC-CD4742BBF2D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 w="12600">
                <a:noFill/>
              </a:ln>
            </c:spPr>
            <c:extLst>
              <c:ext xmlns:c16="http://schemas.microsoft.com/office/drawing/2014/chart" uri="{C3380CC4-5D6E-409C-BE32-E72D297353CC}">
                <c16:uniqueId val="{00000015-C790-478C-93AC-CD4742BBF2D1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C790-478C-93AC-CD4742BBF2D1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C790-478C-93AC-CD4742BBF2D1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C790-478C-93AC-CD4742BBF2D1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C790-478C-93AC-CD4742BBF2D1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9-C790-478C-93AC-CD4742BBF2D1}"/>
                </c:ext>
              </c:extLst>
            </c:dLbl>
            <c:dLbl>
              <c:idx val="5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B-C790-478C-93AC-CD4742BBF2D1}"/>
                </c:ext>
              </c:extLst>
            </c:dLbl>
            <c:dLbl>
              <c:idx val="6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D-C790-478C-93AC-CD4742BBF2D1}"/>
                </c:ext>
              </c:extLst>
            </c:dLbl>
            <c:dLbl>
              <c:idx val="7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F-C790-478C-93AC-CD4742BBF2D1}"/>
                </c:ext>
              </c:extLst>
            </c:dLbl>
            <c:dLbl>
              <c:idx val="8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1-C790-478C-93AC-CD4742BBF2D1}"/>
                </c:ext>
              </c:extLst>
            </c:dLbl>
            <c:dLbl>
              <c:idx val="9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3-C790-478C-93AC-CD4742BBF2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Overview!$B$80:$B$90</c:f>
              <c:strCache>
                <c:ptCount val="11"/>
                <c:pt idx="0">
                  <c:v>Google Analytics</c:v>
                </c:pt>
                <c:pt idx="1">
                  <c:v>Google Ads / DoubleClick</c:v>
                </c:pt>
                <c:pt idx="2">
                  <c:v>Google Tag Manager</c:v>
                </c:pt>
                <c:pt idx="3">
                  <c:v>Meta Pixel (Facebook)</c:v>
                </c:pt>
                <c:pt idx="4">
                  <c:v>TikTok Pixel</c:v>
                </c:pt>
                <c:pt idx="5">
                  <c:v>Google Maps</c:v>
                </c:pt>
                <c:pt idx="6">
                  <c:v>Gstatic Fonts</c:v>
                </c:pt>
                <c:pt idx="7">
                  <c:v>Google Fonts</c:v>
                </c:pt>
                <c:pt idx="8">
                  <c:v>YouTube</c:v>
                </c:pt>
                <c:pt idx="9">
                  <c:v>Cloudflare</c:v>
                </c:pt>
                <c:pt idx="10">
                  <c:v>LinkedIn Insight Tag</c:v>
                </c:pt>
              </c:strCache>
            </c:strRef>
          </c:cat>
          <c:val>
            <c:numRef>
              <c:f>Overview!$D$80:$D$90</c:f>
              <c:numCache>
                <c:formatCode>#,##0</c:formatCode>
                <c:ptCount val="11"/>
                <c:pt idx="0">
                  <c:v>9517</c:v>
                </c:pt>
                <c:pt idx="1">
                  <c:v>8340</c:v>
                </c:pt>
                <c:pt idx="2">
                  <c:v>7128</c:v>
                </c:pt>
                <c:pt idx="3">
                  <c:v>6350</c:v>
                </c:pt>
                <c:pt idx="4">
                  <c:v>3150</c:v>
                </c:pt>
                <c:pt idx="5">
                  <c:v>2975</c:v>
                </c:pt>
                <c:pt idx="6">
                  <c:v>2460</c:v>
                </c:pt>
                <c:pt idx="7">
                  <c:v>2220</c:v>
                </c:pt>
                <c:pt idx="8">
                  <c:v>1170</c:v>
                </c:pt>
                <c:pt idx="9">
                  <c:v>820</c:v>
                </c:pt>
                <c:pt idx="10">
                  <c:v>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790-478C-93AC-CD4742BBF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4365827"/>
        <c:axId val="20883989"/>
      </c:barChart>
      <c:catAx>
        <c:axId val="44365827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Total Requests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20883989"/>
        <c:crosses val="autoZero"/>
        <c:auto val="1"/>
        <c:lblAlgn val="ctr"/>
        <c:lblOffset val="100"/>
        <c:noMultiLvlLbl val="0"/>
      </c:catAx>
      <c:valAx>
        <c:axId val="20883989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44365827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800" b="1" u="none" strike="noStrike">
                <a:solidFill>
                  <a:srgbClr val="000000"/>
                </a:solidFill>
                <a:uFillTx/>
                <a:latin typeface="Calibri"/>
              </a:rPr>
              <a:t>Third-Party Category Mix by Website (% of Requests)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Overview!$H$79</c:f>
              <c:strCache>
                <c:ptCount val="1"/>
                <c:pt idx="0">
                  <c:v>First Party</c:v>
                </c:pt>
              </c:strCache>
            </c:strRef>
          </c:tx>
          <c:spPr>
            <a:solidFill>
              <a:srgbClr val="1B474D"/>
            </a:solidFill>
            <a:ln w="1260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Overview!$G$80:$G$85</c:f>
              <c:strCache>
                <c:ptCount val="6"/>
                <c:pt idx="0">
                  <c:v>Meridian Health Partners</c:v>
                </c:pt>
                <c:pt idx="1">
                  <c:v>Lakeshore Family Clinic</c:v>
                </c:pt>
                <c:pt idx="2">
                  <c:v>Crestview Wellness Center</c:v>
                </c:pt>
                <c:pt idx="3">
                  <c:v>Harborview Pharmacy</c:v>
                </c:pt>
                <c:pt idx="4">
                  <c:v>Northgate Physicians Group</c:v>
                </c:pt>
                <c:pt idx="5">
                  <c:v>BlueStone Diagnostics</c:v>
                </c:pt>
              </c:strCache>
            </c:strRef>
          </c:cat>
          <c:val>
            <c:numRef>
              <c:f>Overview!$H$80:$H$85</c:f>
              <c:numCache>
                <c:formatCode>#,##0</c:formatCode>
                <c:ptCount val="6"/>
                <c:pt idx="0">
                  <c:v>40000</c:v>
                </c:pt>
                <c:pt idx="1">
                  <c:v>8100</c:v>
                </c:pt>
                <c:pt idx="2">
                  <c:v>2450</c:v>
                </c:pt>
                <c:pt idx="3">
                  <c:v>16031</c:v>
                </c:pt>
                <c:pt idx="4">
                  <c:v>10300</c:v>
                </c:pt>
                <c:pt idx="5">
                  <c:v>1120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E1-4552-A336-EE4AB1209C94}"/>
            </c:ext>
          </c:extLst>
        </c:ser>
        <c:ser>
          <c:idx val="1"/>
          <c:order val="1"/>
          <c:tx>
            <c:strRef>
              <c:f>Overview!$I$79</c:f>
              <c:strCache>
                <c:ptCount val="1"/>
                <c:pt idx="0">
                  <c:v>Analytics &amp; Tag Mgmt</c:v>
                </c:pt>
              </c:strCache>
            </c:strRef>
          </c:tx>
          <c:spPr>
            <a:solidFill>
              <a:srgbClr val="FFC553"/>
            </a:solidFill>
            <a:ln w="1260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Overview!$G$80:$G$85</c:f>
              <c:strCache>
                <c:ptCount val="6"/>
                <c:pt idx="0">
                  <c:v>Meridian Health Partners</c:v>
                </c:pt>
                <c:pt idx="1">
                  <c:v>Lakeshore Family Clinic</c:v>
                </c:pt>
                <c:pt idx="2">
                  <c:v>Crestview Wellness Center</c:v>
                </c:pt>
                <c:pt idx="3">
                  <c:v>Harborview Pharmacy</c:v>
                </c:pt>
                <c:pt idx="4">
                  <c:v>Northgate Physicians Group</c:v>
                </c:pt>
                <c:pt idx="5">
                  <c:v>BlueStone Diagnostics</c:v>
                </c:pt>
              </c:strCache>
            </c:strRef>
          </c:cat>
          <c:val>
            <c:numRef>
              <c:f>Overview!$I$80:$I$85</c:f>
              <c:numCache>
                <c:formatCode>#,##0</c:formatCode>
                <c:ptCount val="6"/>
                <c:pt idx="0">
                  <c:v>7300</c:v>
                </c:pt>
                <c:pt idx="1">
                  <c:v>1130</c:v>
                </c:pt>
                <c:pt idx="2">
                  <c:v>33</c:v>
                </c:pt>
                <c:pt idx="3">
                  <c:v>3330</c:v>
                </c:pt>
                <c:pt idx="4">
                  <c:v>4750</c:v>
                </c:pt>
                <c:pt idx="5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E1-4552-A336-EE4AB1209C94}"/>
            </c:ext>
          </c:extLst>
        </c:ser>
        <c:ser>
          <c:idx val="2"/>
          <c:order val="2"/>
          <c:tx>
            <c:strRef>
              <c:f>Overview!$J$79</c:f>
              <c:strCache>
                <c:ptCount val="1"/>
                <c:pt idx="0">
                  <c:v>Advertising &amp; Social Pixels</c:v>
                </c:pt>
              </c:strCache>
            </c:strRef>
          </c:tx>
          <c:spPr>
            <a:solidFill>
              <a:srgbClr val="A84B2F"/>
            </a:solidFill>
            <a:ln w="1260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Overview!$G$80:$G$85</c:f>
              <c:strCache>
                <c:ptCount val="6"/>
                <c:pt idx="0">
                  <c:v>Meridian Health Partners</c:v>
                </c:pt>
                <c:pt idx="1">
                  <c:v>Lakeshore Family Clinic</c:v>
                </c:pt>
                <c:pt idx="2">
                  <c:v>Crestview Wellness Center</c:v>
                </c:pt>
                <c:pt idx="3">
                  <c:v>Harborview Pharmacy</c:v>
                </c:pt>
                <c:pt idx="4">
                  <c:v>Northgate Physicians Group</c:v>
                </c:pt>
                <c:pt idx="5">
                  <c:v>BlueStone Diagnostics</c:v>
                </c:pt>
              </c:strCache>
            </c:strRef>
          </c:cat>
          <c:val>
            <c:numRef>
              <c:f>Overview!$J$80:$J$85</c:f>
              <c:numCache>
                <c:formatCode>#,##0</c:formatCode>
                <c:ptCount val="6"/>
                <c:pt idx="0">
                  <c:v>8620</c:v>
                </c:pt>
                <c:pt idx="1">
                  <c:v>730</c:v>
                </c:pt>
                <c:pt idx="2">
                  <c:v>0</c:v>
                </c:pt>
                <c:pt idx="3">
                  <c:v>4780</c:v>
                </c:pt>
                <c:pt idx="4">
                  <c:v>5150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E1-4552-A336-EE4AB1209C94}"/>
            </c:ext>
          </c:extLst>
        </c:ser>
        <c:ser>
          <c:idx val="3"/>
          <c:order val="3"/>
          <c:tx>
            <c:strRef>
              <c:f>Overview!$K$79</c:f>
              <c:strCache>
                <c:ptCount val="1"/>
                <c:pt idx="0">
                  <c:v>Functional / Secondary</c:v>
                </c:pt>
              </c:strCache>
            </c:strRef>
          </c:tx>
          <c:spPr>
            <a:solidFill>
              <a:srgbClr val="BCE2E7"/>
            </a:solidFill>
            <a:ln w="1260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Overview!$G$80:$G$85</c:f>
              <c:strCache>
                <c:ptCount val="6"/>
                <c:pt idx="0">
                  <c:v>Meridian Health Partners</c:v>
                </c:pt>
                <c:pt idx="1">
                  <c:v>Lakeshore Family Clinic</c:v>
                </c:pt>
                <c:pt idx="2">
                  <c:v>Crestview Wellness Center</c:v>
                </c:pt>
                <c:pt idx="3">
                  <c:v>Harborview Pharmacy</c:v>
                </c:pt>
                <c:pt idx="4">
                  <c:v>Northgate Physicians Group</c:v>
                </c:pt>
                <c:pt idx="5">
                  <c:v>BlueStone Diagnostics</c:v>
                </c:pt>
              </c:strCache>
            </c:strRef>
          </c:cat>
          <c:val>
            <c:numRef>
              <c:f>Overview!$K$80:$K$85</c:f>
              <c:numCache>
                <c:formatCode>#,##0</c:formatCode>
                <c:ptCount val="6"/>
                <c:pt idx="0">
                  <c:v>8250</c:v>
                </c:pt>
                <c:pt idx="1">
                  <c:v>640</c:v>
                </c:pt>
                <c:pt idx="2">
                  <c:v>297</c:v>
                </c:pt>
                <c:pt idx="3">
                  <c:v>1190</c:v>
                </c:pt>
                <c:pt idx="4">
                  <c:v>2100</c:v>
                </c:pt>
                <c:pt idx="5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E1-4552-A336-EE4AB1209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89547756"/>
        <c:axId val="8030915"/>
      </c:barChart>
      <c:catAx>
        <c:axId val="895477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8030915"/>
        <c:crosses val="autoZero"/>
        <c:auto val="1"/>
        <c:lblAlgn val="ctr"/>
        <c:lblOffset val="100"/>
        <c:noMultiLvlLbl val="0"/>
      </c:catAx>
      <c:valAx>
        <c:axId val="803091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Share of Requests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89547756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800" b="1" u="none" strike="noStrike">
                <a:solidFill>
                  <a:srgbClr val="000000"/>
                </a:solidFill>
                <a:uFillTx/>
                <a:latin typeface="Calibri"/>
              </a:rPr>
              <a:t>Portfolio Footprint — Number of Sites Where Each Tool Was Detected (of 6)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Overview!$E$79</c:f>
              <c:strCache>
                <c:ptCount val="1"/>
                <c:pt idx="0">
                  <c:v>Sites Detected (of 6)</c:v>
                </c:pt>
              </c:strCache>
            </c:strRef>
          </c:tx>
          <c:spPr>
            <a:solidFill>
              <a:srgbClr val="20808D"/>
            </a:solidFill>
            <a:ln w="126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553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653E-4FC9-82B0-6910F99A6F63}"/>
              </c:ext>
            </c:extLst>
          </c:dPt>
          <c:dPt>
            <c:idx val="1"/>
            <c:invertIfNegative val="0"/>
            <c:bubble3D val="0"/>
            <c:spPr>
              <a:solidFill>
                <a:srgbClr val="A84B2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653E-4FC9-82B0-6910F99A6F63}"/>
              </c:ext>
            </c:extLst>
          </c:dPt>
          <c:dPt>
            <c:idx val="2"/>
            <c:invertIfNegative val="0"/>
            <c:bubble3D val="0"/>
            <c:spPr>
              <a:solidFill>
                <a:srgbClr val="FFC553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653E-4FC9-82B0-6910F99A6F63}"/>
              </c:ext>
            </c:extLst>
          </c:dPt>
          <c:dPt>
            <c:idx val="3"/>
            <c:invertIfNegative val="0"/>
            <c:bubble3D val="0"/>
            <c:spPr>
              <a:solidFill>
                <a:srgbClr val="A84B2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653E-4FC9-82B0-6910F99A6F63}"/>
              </c:ext>
            </c:extLst>
          </c:dPt>
          <c:dPt>
            <c:idx val="4"/>
            <c:invertIfNegative val="0"/>
            <c:bubble3D val="0"/>
            <c:spPr>
              <a:solidFill>
                <a:srgbClr val="A84B2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653E-4FC9-82B0-6910F99A6F63}"/>
              </c:ext>
            </c:extLst>
          </c:dPt>
          <c:dPt>
            <c:idx val="5"/>
            <c:invertIfNegative val="0"/>
            <c:bubble3D val="0"/>
            <c:spPr>
              <a:solidFill>
                <a:srgbClr val="BCE2E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653E-4FC9-82B0-6910F99A6F63}"/>
              </c:ext>
            </c:extLst>
          </c:dPt>
          <c:dPt>
            <c:idx val="6"/>
            <c:invertIfNegative val="0"/>
            <c:bubble3D val="0"/>
            <c:spPr>
              <a:solidFill>
                <a:srgbClr val="BCE2E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653E-4FC9-82B0-6910F99A6F63}"/>
              </c:ext>
            </c:extLst>
          </c:dPt>
          <c:dPt>
            <c:idx val="7"/>
            <c:invertIfNegative val="0"/>
            <c:bubble3D val="0"/>
            <c:spPr>
              <a:solidFill>
                <a:srgbClr val="BCE2E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653E-4FC9-82B0-6910F99A6F63}"/>
              </c:ext>
            </c:extLst>
          </c:dPt>
          <c:dPt>
            <c:idx val="8"/>
            <c:invertIfNegative val="0"/>
            <c:bubble3D val="0"/>
            <c:spPr>
              <a:solidFill>
                <a:srgbClr val="BCE2E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1-653E-4FC9-82B0-6910F99A6F63}"/>
              </c:ext>
            </c:extLst>
          </c:dPt>
          <c:dPt>
            <c:idx val="9"/>
            <c:invertIfNegative val="0"/>
            <c:bubble3D val="0"/>
            <c:spPr>
              <a:solidFill>
                <a:srgbClr val="BCE2E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3-653E-4FC9-82B0-6910F99A6F63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 w="12600">
                <a:noFill/>
              </a:ln>
            </c:spPr>
            <c:extLst>
              <c:ext xmlns:c16="http://schemas.microsoft.com/office/drawing/2014/chart" uri="{C3380CC4-5D6E-409C-BE32-E72D297353CC}">
                <c16:uniqueId val="{00000015-653E-4FC9-82B0-6910F99A6F63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653E-4FC9-82B0-6910F99A6F63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653E-4FC9-82B0-6910F99A6F63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653E-4FC9-82B0-6910F99A6F63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653E-4FC9-82B0-6910F99A6F63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9-653E-4FC9-82B0-6910F99A6F63}"/>
                </c:ext>
              </c:extLst>
            </c:dLbl>
            <c:dLbl>
              <c:idx val="5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B-653E-4FC9-82B0-6910F99A6F63}"/>
                </c:ext>
              </c:extLst>
            </c:dLbl>
            <c:dLbl>
              <c:idx val="6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D-653E-4FC9-82B0-6910F99A6F63}"/>
                </c:ext>
              </c:extLst>
            </c:dLbl>
            <c:dLbl>
              <c:idx val="7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F-653E-4FC9-82B0-6910F99A6F63}"/>
                </c:ext>
              </c:extLst>
            </c:dLbl>
            <c:dLbl>
              <c:idx val="8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1-653E-4FC9-82B0-6910F99A6F63}"/>
                </c:ext>
              </c:extLst>
            </c:dLbl>
            <c:dLbl>
              <c:idx val="9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3-653E-4FC9-82B0-6910F99A6F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Overview!$B$80:$B$90</c:f>
              <c:strCache>
                <c:ptCount val="11"/>
                <c:pt idx="0">
                  <c:v>Google Analytics</c:v>
                </c:pt>
                <c:pt idx="1">
                  <c:v>Google Ads / DoubleClick</c:v>
                </c:pt>
                <c:pt idx="2">
                  <c:v>Google Tag Manager</c:v>
                </c:pt>
                <c:pt idx="3">
                  <c:v>Meta Pixel (Facebook)</c:v>
                </c:pt>
                <c:pt idx="4">
                  <c:v>TikTok Pixel</c:v>
                </c:pt>
                <c:pt idx="5">
                  <c:v>Google Maps</c:v>
                </c:pt>
                <c:pt idx="6">
                  <c:v>Gstatic Fonts</c:v>
                </c:pt>
                <c:pt idx="7">
                  <c:v>Google Fonts</c:v>
                </c:pt>
                <c:pt idx="8">
                  <c:v>YouTube</c:v>
                </c:pt>
                <c:pt idx="9">
                  <c:v>Cloudflare</c:v>
                </c:pt>
                <c:pt idx="10">
                  <c:v>LinkedIn Insight Tag</c:v>
                </c:pt>
              </c:strCache>
            </c:strRef>
          </c:cat>
          <c:val>
            <c:numRef>
              <c:f>Overview!$E$80:$E$90</c:f>
              <c:numCache>
                <c:formatCode>General</c:formatCode>
                <c:ptCount val="11"/>
                <c:pt idx="0">
                  <c:v>6</c:v>
                </c:pt>
                <c:pt idx="1">
                  <c:v>4</c:v>
                </c:pt>
                <c:pt idx="2">
                  <c:v>6</c:v>
                </c:pt>
                <c:pt idx="3">
                  <c:v>4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E-4FC9-82B0-6910F99A6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300629"/>
        <c:axId val="69978170"/>
      </c:barChart>
      <c:catAx>
        <c:axId val="4300629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Sites Detected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69978170"/>
        <c:crosses val="autoZero"/>
        <c:auto val="1"/>
        <c:lblAlgn val="ctr"/>
        <c:lblOffset val="100"/>
        <c:noMultiLvlLbl val="0"/>
      </c:catAx>
      <c:valAx>
        <c:axId val="69978170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4300629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469670</xdr:colOff>
      <xdr:row>30</xdr:row>
      <xdr:rowOff>160200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32</xdr:row>
      <xdr:rowOff>0</xdr:rowOff>
    </xdr:from>
    <xdr:to>
      <xdr:col>6</xdr:col>
      <xdr:colOff>469670</xdr:colOff>
      <xdr:row>51</xdr:row>
      <xdr:rowOff>160200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53</xdr:row>
      <xdr:rowOff>0</xdr:rowOff>
    </xdr:from>
    <xdr:to>
      <xdr:col>6</xdr:col>
      <xdr:colOff>469670</xdr:colOff>
      <xdr:row>72</xdr:row>
      <xdr:rowOff>160200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0"/>
  <sheetViews>
    <sheetView showGridLines="0" tabSelected="1" zoomScaleNormal="100" workbookViewId="0">
      <pane ySplit="6" topLeftCell="A7" activePane="bottomLeft" state="frozen"/>
      <selection pane="bottomLeft" activeCell="F9" sqref="F9"/>
    </sheetView>
  </sheetViews>
  <sheetFormatPr defaultColWidth="8.6328125" defaultRowHeight="14.5" x14ac:dyDescent="0.35"/>
  <cols>
    <col min="1" max="1" width="3" customWidth="1"/>
    <col min="2" max="2" width="30" customWidth="1"/>
    <col min="3" max="3" width="24" customWidth="1"/>
    <col min="4" max="5" width="16" customWidth="1"/>
    <col min="6" max="6" width="30" customWidth="1"/>
    <col min="7" max="7" width="24" customWidth="1"/>
    <col min="8" max="8" width="32" customWidth="1"/>
    <col min="9" max="9" width="20" customWidth="1"/>
    <col min="10" max="10" width="30" customWidth="1"/>
    <col min="11" max="11" width="20" customWidth="1"/>
    <col min="12" max="12" width="4" customWidth="1"/>
  </cols>
  <sheetData>
    <row r="1" spans="1:12" ht="25.5" customHeight="1" x14ac:dyDescent="0.55000000000000004">
      <c r="A1" s="10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10"/>
    </row>
    <row r="2" spans="1:12" ht="15.5" x14ac:dyDescent="0.35">
      <c r="A2" s="10"/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10"/>
    </row>
    <row r="3" spans="1:12" x14ac:dyDescent="0.35">
      <c r="A3" s="10"/>
      <c r="B3" s="7" t="s">
        <v>2</v>
      </c>
      <c r="C3" s="7"/>
      <c r="D3" s="7"/>
      <c r="E3" s="7"/>
      <c r="F3" s="7"/>
      <c r="G3" s="7"/>
      <c r="H3" s="7"/>
      <c r="I3" s="7"/>
      <c r="J3" s="7"/>
      <c r="K3" s="7"/>
      <c r="L3" s="10"/>
    </row>
    <row r="4" spans="1:12" x14ac:dyDescent="0.35">
      <c r="A4" s="10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10"/>
    </row>
    <row r="6" spans="1:12" ht="15.75" customHeight="1" x14ac:dyDescent="0.35">
      <c r="B6" s="11" t="s">
        <v>4</v>
      </c>
      <c r="C6" s="10"/>
      <c r="D6" s="12" t="s">
        <v>5</v>
      </c>
      <c r="E6" s="13"/>
      <c r="F6" s="12" t="s">
        <v>6</v>
      </c>
      <c r="G6" s="14"/>
      <c r="H6" s="12" t="s">
        <v>7</v>
      </c>
      <c r="I6" s="15"/>
      <c r="J6" s="12" t="s">
        <v>8</v>
      </c>
    </row>
    <row r="8" spans="1:12" ht="30" customHeight="1" x14ac:dyDescent="0.35">
      <c r="B8" s="5">
        <f>COUNTA(Websites!C7:C12)</f>
        <v>6</v>
      </c>
      <c r="C8" s="5"/>
      <c r="D8" s="5">
        <f>SUM(Websites!C7:C12)</f>
        <v>449</v>
      </c>
      <c r="E8" s="5"/>
      <c r="G8" s="5">
        <f>SUM(Summary!D7:D69)</f>
        <v>126500</v>
      </c>
      <c r="H8" s="5"/>
      <c r="I8" s="5">
        <f>COUNTA(B80:B100)</f>
        <v>21</v>
      </c>
      <c r="J8" s="5"/>
    </row>
    <row r="9" spans="1:12" ht="30" customHeight="1" x14ac:dyDescent="0.35">
      <c r="B9" s="5"/>
      <c r="C9" s="5"/>
      <c r="D9" s="5"/>
      <c r="E9" s="5"/>
      <c r="G9" s="5"/>
      <c r="H9" s="5"/>
      <c r="I9" s="5"/>
      <c r="J9" s="5"/>
    </row>
    <row r="10" spans="1:12" ht="15.75" customHeight="1" x14ac:dyDescent="0.35">
      <c r="B10" s="4" t="s">
        <v>9</v>
      </c>
      <c r="C10" s="4"/>
      <c r="D10" s="4" t="s">
        <v>10</v>
      </c>
      <c r="E10" s="4"/>
      <c r="G10" s="4" t="s">
        <v>11</v>
      </c>
      <c r="H10" s="4"/>
      <c r="I10" s="4" t="s">
        <v>12</v>
      </c>
      <c r="J10" s="4"/>
    </row>
    <row r="77" spans="2:11" ht="15.5" x14ac:dyDescent="0.35">
      <c r="B77" s="3" t="s">
        <v>13</v>
      </c>
      <c r="C77" s="3"/>
      <c r="D77" s="3"/>
      <c r="E77" s="3"/>
      <c r="F77" s="3"/>
      <c r="G77" s="3"/>
      <c r="H77" s="3"/>
      <c r="I77" s="3"/>
      <c r="J77" s="3"/>
      <c r="K77" s="3"/>
    </row>
    <row r="79" spans="2:11" ht="30" customHeight="1" x14ac:dyDescent="0.35">
      <c r="B79" s="16" t="s">
        <v>14</v>
      </c>
      <c r="C79" s="16" t="s">
        <v>15</v>
      </c>
      <c r="D79" s="16" t="s">
        <v>16</v>
      </c>
      <c r="E79" s="16" t="s">
        <v>17</v>
      </c>
      <c r="G79" s="16" t="s">
        <v>18</v>
      </c>
      <c r="H79" s="16" t="s">
        <v>5</v>
      </c>
      <c r="I79" s="16" t="s">
        <v>19</v>
      </c>
      <c r="J79" s="16" t="s">
        <v>7</v>
      </c>
      <c r="K79" s="16" t="s">
        <v>20</v>
      </c>
    </row>
    <row r="80" spans="2:11" x14ac:dyDescent="0.35">
      <c r="B80" s="17" t="s">
        <v>21</v>
      </c>
      <c r="C80" s="17" t="str">
        <f>VLOOKUP(B80,Hosts!$C$7:$D$38,2,FALSE)</f>
        <v>Analytics &amp; Tag Management</v>
      </c>
      <c r="D80" s="18">
        <f>SUMIF(Summary!$C$7:$C$69,B80,Summary!$D$7:$D$69)</f>
        <v>9517</v>
      </c>
      <c r="E80" s="19">
        <f>COUNTIF(Summary!$C$7:$C$69,B80)</f>
        <v>6</v>
      </c>
      <c r="G80" s="17" t="s">
        <v>22</v>
      </c>
      <c r="H80" s="18">
        <f>SUMIFS(Summary!$D$7:$D$69,Summary!$B$7:$B$69,G80,Summary!$E$7:$E$69,"First Party")</f>
        <v>40000</v>
      </c>
      <c r="I80" s="18">
        <f>SUMIFS(Summary!$D$7:$D$69,Summary!$B$7:$B$69,G80,Summary!$E$7:$E$69,"Analytics &amp; Tag Management")</f>
        <v>7300</v>
      </c>
      <c r="J80" s="18">
        <f>SUMIFS(Summary!$D$7:$D$69,Summary!$B$7:$B$69,G80,Summary!$E$7:$E$69,"Advertising &amp; Social Pixels")</f>
        <v>8620</v>
      </c>
      <c r="K80" s="18">
        <f>SUMIFS(Summary!$D$7:$D$69,Summary!$B$7:$B$69,G80,Summary!$E$7:$E$69,"Functional / Secondary Tools")</f>
        <v>8250</v>
      </c>
    </row>
    <row r="81" spans="2:11" x14ac:dyDescent="0.35">
      <c r="B81" s="17" t="s">
        <v>23</v>
      </c>
      <c r="C81" s="17" t="str">
        <f>VLOOKUP(B81,Hosts!$C$7:$D$38,2,FALSE)</f>
        <v>Advertising &amp; Social Pixels</v>
      </c>
      <c r="D81" s="18">
        <f>SUMIF(Summary!$C$7:$C$69,B81,Summary!$D$7:$D$69)</f>
        <v>8340</v>
      </c>
      <c r="E81" s="19">
        <f>COUNTIF(Summary!$C$7:$C$69,B81)</f>
        <v>4</v>
      </c>
      <c r="G81" s="17" t="s">
        <v>24</v>
      </c>
      <c r="H81" s="18">
        <f>SUMIFS(Summary!$D$7:$D$69,Summary!$B$7:$B$69,G81,Summary!$E$7:$E$69,"First Party")</f>
        <v>8100</v>
      </c>
      <c r="I81" s="18">
        <f>SUMIFS(Summary!$D$7:$D$69,Summary!$B$7:$B$69,G81,Summary!$E$7:$E$69,"Analytics &amp; Tag Management")</f>
        <v>1130</v>
      </c>
      <c r="J81" s="18">
        <f>SUMIFS(Summary!$D$7:$D$69,Summary!$B$7:$B$69,G81,Summary!$E$7:$E$69,"Advertising &amp; Social Pixels")</f>
        <v>730</v>
      </c>
      <c r="K81" s="18">
        <f>SUMIFS(Summary!$D$7:$D$69,Summary!$B$7:$B$69,G81,Summary!$E$7:$E$69,"Functional / Secondary Tools")</f>
        <v>640</v>
      </c>
    </row>
    <row r="82" spans="2:11" x14ac:dyDescent="0.35">
      <c r="B82" s="17" t="s">
        <v>25</v>
      </c>
      <c r="C82" s="17" t="str">
        <f>VLOOKUP(B82,Hosts!$C$7:$D$38,2,FALSE)</f>
        <v>Analytics &amp; Tag Management</v>
      </c>
      <c r="D82" s="18">
        <f>SUMIF(Summary!$C$7:$C$69,B82,Summary!$D$7:$D$69)</f>
        <v>7128</v>
      </c>
      <c r="E82" s="19">
        <f>COUNTIF(Summary!$C$7:$C$69,B82)</f>
        <v>6</v>
      </c>
      <c r="G82" s="17" t="s">
        <v>26</v>
      </c>
      <c r="H82" s="18">
        <f>SUMIFS(Summary!$D$7:$D$69,Summary!$B$7:$B$69,G82,Summary!$E$7:$E$69,"First Party")</f>
        <v>2450</v>
      </c>
      <c r="I82" s="18">
        <f>SUMIFS(Summary!$D$7:$D$69,Summary!$B$7:$B$69,G82,Summary!$E$7:$E$69,"Analytics &amp; Tag Management")</f>
        <v>33</v>
      </c>
      <c r="J82" s="18">
        <f>SUMIFS(Summary!$D$7:$D$69,Summary!$B$7:$B$69,G82,Summary!$E$7:$E$69,"Advertising &amp; Social Pixels")</f>
        <v>0</v>
      </c>
      <c r="K82" s="18">
        <f>SUMIFS(Summary!$D$7:$D$69,Summary!$B$7:$B$69,G82,Summary!$E$7:$E$69,"Functional / Secondary Tools")</f>
        <v>297</v>
      </c>
    </row>
    <row r="83" spans="2:11" x14ac:dyDescent="0.35">
      <c r="B83" s="17" t="s">
        <v>27</v>
      </c>
      <c r="C83" s="17" t="str">
        <f>VLOOKUP(B83,Hosts!$C$7:$D$38,2,FALSE)</f>
        <v>Advertising &amp; Social Pixels</v>
      </c>
      <c r="D83" s="18">
        <f>SUMIF(Summary!$C$7:$C$69,B83,Summary!$D$7:$D$69)</f>
        <v>6350</v>
      </c>
      <c r="E83" s="19">
        <f>COUNTIF(Summary!$C$7:$C$69,B83)</f>
        <v>4</v>
      </c>
      <c r="G83" s="17" t="s">
        <v>28</v>
      </c>
      <c r="H83" s="18">
        <f>SUMIFS(Summary!$D$7:$D$69,Summary!$B$7:$B$69,G83,Summary!$E$7:$E$69,"First Party")</f>
        <v>16031</v>
      </c>
      <c r="I83" s="18">
        <f>SUMIFS(Summary!$D$7:$D$69,Summary!$B$7:$B$69,G83,Summary!$E$7:$E$69,"Analytics &amp; Tag Management")</f>
        <v>3330</v>
      </c>
      <c r="J83" s="18">
        <f>SUMIFS(Summary!$D$7:$D$69,Summary!$B$7:$B$69,G83,Summary!$E$7:$E$69,"Advertising &amp; Social Pixels")</f>
        <v>4780</v>
      </c>
      <c r="K83" s="18">
        <f>SUMIFS(Summary!$D$7:$D$69,Summary!$B$7:$B$69,G83,Summary!$E$7:$E$69,"Functional / Secondary Tools")</f>
        <v>1190</v>
      </c>
    </row>
    <row r="84" spans="2:11" x14ac:dyDescent="0.35">
      <c r="B84" s="17" t="s">
        <v>29</v>
      </c>
      <c r="C84" s="17" t="str">
        <f>VLOOKUP(B84,Hosts!$C$7:$D$38,2,FALSE)</f>
        <v>Advertising &amp; Social Pixels</v>
      </c>
      <c r="D84" s="18">
        <f>SUMIF(Summary!$C$7:$C$69,B84,Summary!$D$7:$D$69)</f>
        <v>3150</v>
      </c>
      <c r="E84" s="19">
        <f>COUNTIF(Summary!$C$7:$C$69,B84)</f>
        <v>3</v>
      </c>
      <c r="G84" s="17" t="s">
        <v>30</v>
      </c>
      <c r="H84" s="18">
        <f>SUMIFS(Summary!$D$7:$D$69,Summary!$B$7:$B$69,G84,Summary!$E$7:$E$69,"First Party")</f>
        <v>10300</v>
      </c>
      <c r="I84" s="18">
        <f>SUMIFS(Summary!$D$7:$D$69,Summary!$B$7:$B$69,G84,Summary!$E$7:$E$69,"Analytics &amp; Tag Management")</f>
        <v>4750</v>
      </c>
      <c r="J84" s="18">
        <f>SUMIFS(Summary!$D$7:$D$69,Summary!$B$7:$B$69,G84,Summary!$E$7:$E$69,"Advertising &amp; Social Pixels")</f>
        <v>5150</v>
      </c>
      <c r="K84" s="18">
        <f>SUMIFS(Summary!$D$7:$D$69,Summary!$B$7:$B$69,G84,Summary!$E$7:$E$69,"Functional / Secondary Tools")</f>
        <v>2100</v>
      </c>
    </row>
    <row r="85" spans="2:11" x14ac:dyDescent="0.35">
      <c r="B85" s="17" t="s">
        <v>31</v>
      </c>
      <c r="C85" s="17" t="str">
        <f>VLOOKUP(B85,Hosts!$C$7:$D$38,2,FALSE)</f>
        <v>Functional / Secondary Tools</v>
      </c>
      <c r="D85" s="18">
        <f>SUMIF(Summary!$C$7:$C$69,B85,Summary!$D$7:$D$69)</f>
        <v>2975</v>
      </c>
      <c r="E85" s="19">
        <f>COUNTIF(Summary!$C$7:$C$69,B85)</f>
        <v>4</v>
      </c>
      <c r="G85" s="17" t="s">
        <v>32</v>
      </c>
      <c r="H85" s="18">
        <f>SUMIFS(Summary!$D$7:$D$69,Summary!$B$7:$B$69,G85,Summary!$E$7:$E$69,"First Party")</f>
        <v>1120</v>
      </c>
      <c r="I85" s="18">
        <f>SUMIFS(Summary!$D$7:$D$69,Summary!$B$7:$B$69,G85,Summary!$E$7:$E$69,"Analytics &amp; Tag Management")</f>
        <v>102</v>
      </c>
      <c r="J85" s="18">
        <f>SUMIFS(Summary!$D$7:$D$69,Summary!$B$7:$B$69,G85,Summary!$E$7:$E$69,"Advertising &amp; Social Pixels")</f>
        <v>0</v>
      </c>
      <c r="K85" s="18">
        <f>SUMIFS(Summary!$D$7:$D$69,Summary!$B$7:$B$69,G85,Summary!$E$7:$E$69,"Functional / Secondary Tools")</f>
        <v>97</v>
      </c>
    </row>
    <row r="86" spans="2:11" x14ac:dyDescent="0.35">
      <c r="B86" s="17" t="s">
        <v>33</v>
      </c>
      <c r="C86" s="17" t="str">
        <f>VLOOKUP(B86,Hosts!$C$7:$D$38,2,FALSE)</f>
        <v>Functional / Secondary Tools</v>
      </c>
      <c r="D86" s="18">
        <f>SUMIF(Summary!$C$7:$C$69,B86,Summary!$D$7:$D$69)</f>
        <v>2460</v>
      </c>
      <c r="E86" s="19">
        <f>COUNTIF(Summary!$C$7:$C$69,B86)</f>
        <v>3</v>
      </c>
    </row>
    <row r="87" spans="2:11" x14ac:dyDescent="0.35">
      <c r="B87" s="17" t="s">
        <v>34</v>
      </c>
      <c r="C87" s="17" t="str">
        <f>VLOOKUP(B87,Hosts!$C$7:$D$38,2,FALSE)</f>
        <v>Functional / Secondary Tools</v>
      </c>
      <c r="D87" s="18">
        <f>SUMIF(Summary!$C$7:$C$69,B87,Summary!$D$7:$D$69)</f>
        <v>2220</v>
      </c>
      <c r="E87" s="19">
        <f>COUNTIF(Summary!$C$7:$C$69,B87)</f>
        <v>4</v>
      </c>
    </row>
    <row r="88" spans="2:11" x14ac:dyDescent="0.35">
      <c r="B88" s="17" t="s">
        <v>35</v>
      </c>
      <c r="C88" s="17" t="str">
        <f>VLOOKUP(B88,Hosts!$C$7:$D$38,2,FALSE)</f>
        <v>Functional / Secondary Tools</v>
      </c>
      <c r="D88" s="18">
        <f>SUMIF(Summary!$C$7:$C$69,B88,Summary!$D$7:$D$69)</f>
        <v>1170</v>
      </c>
      <c r="E88" s="19">
        <f>COUNTIF(Summary!$C$7:$C$69,B88)</f>
        <v>2</v>
      </c>
    </row>
    <row r="89" spans="2:11" x14ac:dyDescent="0.35">
      <c r="B89" s="17" t="s">
        <v>36</v>
      </c>
      <c r="C89" s="17" t="str">
        <f>VLOOKUP(B89,Hosts!$C$7:$D$38,2,FALSE)</f>
        <v>Functional / Secondary Tools</v>
      </c>
      <c r="D89" s="18">
        <f>SUMIF(Summary!$C$7:$C$69,B89,Summary!$D$7:$D$69)</f>
        <v>820</v>
      </c>
      <c r="E89" s="19">
        <f>COUNTIF(Summary!$C$7:$C$69,B89)</f>
        <v>2</v>
      </c>
    </row>
    <row r="90" spans="2:11" x14ac:dyDescent="0.35">
      <c r="B90" s="17" t="s">
        <v>37</v>
      </c>
      <c r="C90" s="17" t="str">
        <f>VLOOKUP(B90,Hosts!$C$7:$D$38,2,FALSE)</f>
        <v>Advertising &amp; Social Pixels</v>
      </c>
      <c r="D90" s="18">
        <f>SUMIF(Summary!$C$7:$C$69,B90,Summary!$D$7:$D$69)</f>
        <v>790</v>
      </c>
      <c r="E90" s="19">
        <f>COUNTIF(Summary!$C$7:$C$69,B90)</f>
        <v>2</v>
      </c>
    </row>
    <row r="91" spans="2:11" x14ac:dyDescent="0.35">
      <c r="B91" s="17" t="s">
        <v>38</v>
      </c>
      <c r="C91" s="17" t="str">
        <f>VLOOKUP(B91,Hosts!$C$7:$D$38,2,FALSE)</f>
        <v>Functional / Secondary Tools</v>
      </c>
      <c r="D91" s="18">
        <f>SUMIF(Summary!$C$7:$C$69,B91,Summary!$D$7:$D$69)</f>
        <v>780</v>
      </c>
      <c r="E91" s="19">
        <f>COUNTIF(Summary!$C$7:$C$69,B91)</f>
        <v>2</v>
      </c>
    </row>
    <row r="92" spans="2:11" x14ac:dyDescent="0.35">
      <c r="B92" s="17" t="s">
        <v>39</v>
      </c>
      <c r="C92" s="17" t="str">
        <f>VLOOKUP(B92,Hosts!$C$7:$D$38,2,FALSE)</f>
        <v>Functional / Secondary Tools</v>
      </c>
      <c r="D92" s="18">
        <f>SUMIF(Summary!$C$7:$C$69,B92,Summary!$D$7:$D$69)</f>
        <v>740</v>
      </c>
      <c r="E92" s="19">
        <f>COUNTIF(Summary!$C$7:$C$69,B92)</f>
        <v>2</v>
      </c>
    </row>
    <row r="93" spans="2:11" x14ac:dyDescent="0.35">
      <c r="B93" s="17" t="s">
        <v>40</v>
      </c>
      <c r="C93" s="17" t="str">
        <f>VLOOKUP(B93,Hosts!$C$7:$D$38,2,FALSE)</f>
        <v>Functional / Secondary Tools</v>
      </c>
      <c r="D93" s="18">
        <f>SUMIF(Summary!$C$7:$C$69,B93,Summary!$D$7:$D$69)</f>
        <v>710</v>
      </c>
      <c r="E93" s="19">
        <f>COUNTIF(Summary!$C$7:$C$69,B93)</f>
        <v>2</v>
      </c>
    </row>
    <row r="94" spans="2:11" x14ac:dyDescent="0.35">
      <c r="B94" s="17" t="s">
        <v>41</v>
      </c>
      <c r="C94" s="17" t="str">
        <f>VLOOKUP(B94,Hosts!$C$7:$D$38,2,FALSE)</f>
        <v>Functional / Secondary Tools</v>
      </c>
      <c r="D94" s="18">
        <f>SUMIF(Summary!$C$7:$C$69,B94,Summary!$D$7:$D$69)</f>
        <v>417</v>
      </c>
      <c r="E94" s="19">
        <f>COUNTIF(Summary!$C$7:$C$69,B94)</f>
        <v>5</v>
      </c>
    </row>
    <row r="95" spans="2:11" x14ac:dyDescent="0.35">
      <c r="B95" s="17" t="s">
        <v>42</v>
      </c>
      <c r="C95" s="17" t="str">
        <f>VLOOKUP(B95,Hosts!$C$7:$D$38,2,FALSE)</f>
        <v>Advertising &amp; Social Pixels</v>
      </c>
      <c r="D95" s="18">
        <f>SUMIF(Summary!$C$7:$C$69,B95,Summary!$D$7:$D$69)</f>
        <v>290</v>
      </c>
      <c r="E95" s="19">
        <f>COUNTIF(Summary!$C$7:$C$69,B95)</f>
        <v>1</v>
      </c>
    </row>
    <row r="96" spans="2:11" x14ac:dyDescent="0.35">
      <c r="B96" s="17" t="s">
        <v>43</v>
      </c>
      <c r="C96" s="17" t="str">
        <f>VLOOKUP(B96,Hosts!$C$7:$D$38,2,FALSE)</f>
        <v>Advertising &amp; Social Pixels</v>
      </c>
      <c r="D96" s="18">
        <f>SUMIF(Summary!$C$7:$C$69,B96,Summary!$D$7:$D$69)</f>
        <v>210</v>
      </c>
      <c r="E96" s="19">
        <f>COUNTIF(Summary!$C$7:$C$69,B96)</f>
        <v>1</v>
      </c>
    </row>
    <row r="97" spans="2:5" x14ac:dyDescent="0.35">
      <c r="B97" s="17" t="s">
        <v>44</v>
      </c>
      <c r="C97" s="17" t="str">
        <f>VLOOKUP(B97,Hosts!$C$7:$D$38,2,FALSE)</f>
        <v>Functional / Secondary Tools</v>
      </c>
      <c r="D97" s="18">
        <f>SUMIF(Summary!$C$7:$C$69,B97,Summary!$D$7:$D$69)</f>
        <v>150</v>
      </c>
      <c r="E97" s="19">
        <f>COUNTIF(Summary!$C$7:$C$69,B97)</f>
        <v>1</v>
      </c>
    </row>
    <row r="98" spans="2:5" x14ac:dyDescent="0.35">
      <c r="B98" s="17" t="s">
        <v>45</v>
      </c>
      <c r="C98" s="17" t="str">
        <f>VLOOKUP(B98,Hosts!$C$7:$D$38,2,FALSE)</f>
        <v>Advertising &amp; Social Pixels</v>
      </c>
      <c r="D98" s="18">
        <f>SUMIF(Summary!$C$7:$C$69,B98,Summary!$D$7:$D$69)</f>
        <v>150</v>
      </c>
      <c r="E98" s="19">
        <f>COUNTIF(Summary!$C$7:$C$69,B98)</f>
        <v>1</v>
      </c>
    </row>
    <row r="99" spans="2:5" x14ac:dyDescent="0.35">
      <c r="B99" s="17" t="s">
        <v>46</v>
      </c>
      <c r="C99" s="17" t="str">
        <f>VLOOKUP(B99,Hosts!$C$7:$D$38,2,FALSE)</f>
        <v>Functional / Secondary Tools</v>
      </c>
      <c r="D99" s="18">
        <f>SUMIF(Summary!$C$7:$C$69,B99,Summary!$D$7:$D$69)</f>
        <v>120</v>
      </c>
      <c r="E99" s="19">
        <f>COUNTIF(Summary!$C$7:$C$69,B99)</f>
        <v>1</v>
      </c>
    </row>
    <row r="100" spans="2:5" x14ac:dyDescent="0.35">
      <c r="B100" s="17" t="s">
        <v>47</v>
      </c>
      <c r="C100" s="17" t="str">
        <f>VLOOKUP(B100,Hosts!$C$7:$D$38,2,FALSE)</f>
        <v>Functional / Secondary Tools</v>
      </c>
      <c r="D100" s="18">
        <f>SUMIF(Summary!$C$7:$C$69,B100,Summary!$D$7:$D$69)</f>
        <v>12</v>
      </c>
      <c r="E100" s="19">
        <f>COUNTIF(Summary!$C$7:$C$69,B100)</f>
        <v>1</v>
      </c>
    </row>
  </sheetData>
  <mergeCells count="13">
    <mergeCell ref="B10:C10"/>
    <mergeCell ref="D10:E10"/>
    <mergeCell ref="G10:H10"/>
    <mergeCell ref="I10:J10"/>
    <mergeCell ref="B77:K77"/>
    <mergeCell ref="B1:K1"/>
    <mergeCell ref="B2:K2"/>
    <mergeCell ref="B3:K3"/>
    <mergeCell ref="B4:K4"/>
    <mergeCell ref="B8:C9"/>
    <mergeCell ref="D8:E9"/>
    <mergeCell ref="G8:H9"/>
    <mergeCell ref="I8:J9"/>
  </mergeCells>
  <pageMargins left="0.3" right="0.3" top="0.4" bottom="0.4" header="0.511811023622047" footer="0.511811023622047"/>
  <pageSetup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0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7" sqref="E7"/>
    </sheetView>
  </sheetViews>
  <sheetFormatPr defaultColWidth="8.6328125" defaultRowHeight="14.5" x14ac:dyDescent="0.35"/>
  <cols>
    <col min="1" max="1" width="3" customWidth="1"/>
    <col min="2" max="2" width="27" customWidth="1"/>
    <col min="3" max="3" width="34" customWidth="1"/>
    <col min="4" max="4" width="16" customWidth="1"/>
    <col min="5" max="5" width="28" customWidth="1"/>
  </cols>
  <sheetData>
    <row r="1" spans="1:14" ht="24" customHeight="1" x14ac:dyDescent="0.5">
      <c r="A1" s="10"/>
      <c r="B1" s="2" t="s">
        <v>48</v>
      </c>
      <c r="C1" s="2"/>
      <c r="D1" s="2"/>
      <c r="E1" s="2"/>
      <c r="F1" s="2"/>
      <c r="G1" s="10"/>
      <c r="H1" s="10"/>
      <c r="I1" s="10"/>
      <c r="J1" s="10"/>
      <c r="K1" s="10"/>
      <c r="L1" s="10"/>
      <c r="M1" s="10"/>
      <c r="N1" s="10"/>
    </row>
    <row r="2" spans="1:14" ht="15" customHeight="1" x14ac:dyDescent="0.35">
      <c r="A2" s="10"/>
      <c r="B2" s="1" t="s">
        <v>49</v>
      </c>
      <c r="C2" s="1"/>
      <c r="D2" s="1"/>
      <c r="E2" s="1"/>
      <c r="F2" s="1"/>
      <c r="G2" s="10"/>
      <c r="H2" s="10"/>
      <c r="I2" s="10"/>
      <c r="J2" s="10"/>
      <c r="K2" s="10"/>
      <c r="L2" s="10"/>
      <c r="M2" s="10"/>
      <c r="N2" s="10"/>
    </row>
    <row r="3" spans="1:14" ht="15" customHeight="1" x14ac:dyDescent="0.35">
      <c r="A3" s="10"/>
      <c r="B3" s="7" t="s">
        <v>50</v>
      </c>
      <c r="C3" s="7"/>
      <c r="D3" s="7"/>
      <c r="E3" s="7"/>
      <c r="F3" s="7"/>
      <c r="G3" s="10"/>
      <c r="H3" s="10"/>
      <c r="I3" s="10"/>
      <c r="J3" s="10"/>
      <c r="K3" s="10"/>
      <c r="L3" s="10"/>
      <c r="M3" s="10"/>
      <c r="N3" s="10"/>
    </row>
    <row r="4" spans="1:14" ht="15" customHeight="1" x14ac:dyDescent="0.35">
      <c r="A4" s="10"/>
      <c r="B4" s="6" t="s">
        <v>3</v>
      </c>
      <c r="C4" s="6"/>
      <c r="D4" s="6"/>
      <c r="E4" s="6"/>
      <c r="F4" s="6"/>
      <c r="G4" s="10"/>
      <c r="H4" s="10"/>
      <c r="I4" s="10"/>
      <c r="J4" s="10"/>
      <c r="K4" s="10"/>
      <c r="L4" s="10"/>
      <c r="M4" s="10"/>
      <c r="N4" s="10"/>
    </row>
    <row r="6" spans="1:14" ht="19.5" customHeight="1" x14ac:dyDescent="0.35">
      <c r="B6" s="20" t="s">
        <v>18</v>
      </c>
      <c r="C6" s="20" t="s">
        <v>51</v>
      </c>
      <c r="D6" s="20" t="s">
        <v>52</v>
      </c>
      <c r="E6" s="20" t="s">
        <v>15</v>
      </c>
    </row>
    <row r="7" spans="1:14" x14ac:dyDescent="0.35">
      <c r="B7" s="17" t="s">
        <v>22</v>
      </c>
      <c r="C7" s="17" t="s">
        <v>53</v>
      </c>
      <c r="D7" s="18">
        <v>40000</v>
      </c>
      <c r="E7" s="21" t="str">
        <f>VLOOKUP(C7,Hosts!$C$7:$D$38,2,FALSE)</f>
        <v>First Party</v>
      </c>
    </row>
    <row r="8" spans="1:14" x14ac:dyDescent="0.35">
      <c r="B8" s="17" t="s">
        <v>22</v>
      </c>
      <c r="C8" s="17" t="s">
        <v>21</v>
      </c>
      <c r="D8" s="18">
        <v>4200</v>
      </c>
      <c r="E8" s="22" t="str">
        <f>VLOOKUP(C8,Hosts!$C$7:$D$38,2,FALSE)</f>
        <v>Analytics &amp; Tag Management</v>
      </c>
    </row>
    <row r="9" spans="1:14" x14ac:dyDescent="0.35">
      <c r="B9" s="17" t="s">
        <v>22</v>
      </c>
      <c r="C9" s="17" t="s">
        <v>23</v>
      </c>
      <c r="D9" s="18">
        <v>3850</v>
      </c>
      <c r="E9" s="23" t="str">
        <f>VLOOKUP(C9,Hosts!$C$7:$D$38,2,FALSE)</f>
        <v>Advertising &amp; Social Pixels</v>
      </c>
    </row>
    <row r="10" spans="1:14" x14ac:dyDescent="0.35">
      <c r="B10" s="17" t="s">
        <v>22</v>
      </c>
      <c r="C10" s="17" t="s">
        <v>25</v>
      </c>
      <c r="D10" s="18">
        <v>3100</v>
      </c>
      <c r="E10" s="22" t="str">
        <f>VLOOKUP(C10,Hosts!$C$7:$D$38,2,FALSE)</f>
        <v>Analytics &amp; Tag Management</v>
      </c>
    </row>
    <row r="11" spans="1:14" x14ac:dyDescent="0.35">
      <c r="B11" s="17" t="s">
        <v>22</v>
      </c>
      <c r="C11" s="17" t="s">
        <v>27</v>
      </c>
      <c r="D11" s="18">
        <v>2650</v>
      </c>
      <c r="E11" s="23" t="str">
        <f>VLOOKUP(C11,Hosts!$C$7:$D$38,2,FALSE)</f>
        <v>Advertising &amp; Social Pixels</v>
      </c>
    </row>
    <row r="12" spans="1:14" x14ac:dyDescent="0.35">
      <c r="B12" s="17" t="s">
        <v>22</v>
      </c>
      <c r="C12" s="17" t="s">
        <v>31</v>
      </c>
      <c r="D12" s="18">
        <v>1980</v>
      </c>
      <c r="E12" s="24" t="str">
        <f>VLOOKUP(C12,Hosts!$C$7:$D$38,2,FALSE)</f>
        <v>Functional / Secondary Tools</v>
      </c>
    </row>
    <row r="13" spans="1:14" x14ac:dyDescent="0.35">
      <c r="B13" s="17" t="s">
        <v>22</v>
      </c>
      <c r="C13" s="17" t="s">
        <v>33</v>
      </c>
      <c r="D13" s="18">
        <v>1750</v>
      </c>
      <c r="E13" s="24" t="str">
        <f>VLOOKUP(C13,Hosts!$C$7:$D$38,2,FALSE)</f>
        <v>Functional / Secondary Tools</v>
      </c>
    </row>
    <row r="14" spans="1:14" x14ac:dyDescent="0.35">
      <c r="B14" s="17" t="s">
        <v>22</v>
      </c>
      <c r="C14" s="17" t="s">
        <v>29</v>
      </c>
      <c r="D14" s="18">
        <v>1450</v>
      </c>
      <c r="E14" s="23" t="str">
        <f>VLOOKUP(C14,Hosts!$C$7:$D$38,2,FALSE)</f>
        <v>Advertising &amp; Social Pixels</v>
      </c>
    </row>
    <row r="15" spans="1:14" x14ac:dyDescent="0.35">
      <c r="B15" s="17" t="s">
        <v>22</v>
      </c>
      <c r="C15" s="17" t="s">
        <v>34</v>
      </c>
      <c r="D15" s="18">
        <v>1320</v>
      </c>
      <c r="E15" s="24" t="str">
        <f>VLOOKUP(C15,Hosts!$C$7:$D$38,2,FALSE)</f>
        <v>Functional / Secondary Tools</v>
      </c>
    </row>
    <row r="16" spans="1:14" x14ac:dyDescent="0.35">
      <c r="B16" s="17" t="s">
        <v>22</v>
      </c>
      <c r="C16" s="17" t="s">
        <v>35</v>
      </c>
      <c r="D16" s="18">
        <v>890</v>
      </c>
      <c r="E16" s="24" t="str">
        <f>VLOOKUP(C16,Hosts!$C$7:$D$38,2,FALSE)</f>
        <v>Functional / Secondary Tools</v>
      </c>
    </row>
    <row r="17" spans="2:5" x14ac:dyDescent="0.35">
      <c r="B17" s="17" t="s">
        <v>22</v>
      </c>
      <c r="C17" s="17" t="s">
        <v>38</v>
      </c>
      <c r="D17" s="18">
        <v>640</v>
      </c>
      <c r="E17" s="24" t="str">
        <f>VLOOKUP(C17,Hosts!$C$7:$D$38,2,FALSE)</f>
        <v>Functional / Secondary Tools</v>
      </c>
    </row>
    <row r="18" spans="2:5" x14ac:dyDescent="0.35">
      <c r="B18" s="17" t="s">
        <v>22</v>
      </c>
      <c r="C18" s="17" t="s">
        <v>40</v>
      </c>
      <c r="D18" s="18">
        <v>520</v>
      </c>
      <c r="E18" s="24" t="str">
        <f>VLOOKUP(C18,Hosts!$C$7:$D$38,2,FALSE)</f>
        <v>Functional / Secondary Tools</v>
      </c>
    </row>
    <row r="19" spans="2:5" x14ac:dyDescent="0.35">
      <c r="B19" s="17" t="s">
        <v>22</v>
      </c>
      <c r="C19" s="17" t="s">
        <v>39</v>
      </c>
      <c r="D19" s="18">
        <v>480</v>
      </c>
      <c r="E19" s="24" t="str">
        <f>VLOOKUP(C19,Hosts!$C$7:$D$38,2,FALSE)</f>
        <v>Functional / Secondary Tools</v>
      </c>
    </row>
    <row r="20" spans="2:5" x14ac:dyDescent="0.35">
      <c r="B20" s="17" t="s">
        <v>22</v>
      </c>
      <c r="C20" s="17" t="s">
        <v>37</v>
      </c>
      <c r="D20" s="18">
        <v>380</v>
      </c>
      <c r="E20" s="23" t="str">
        <f>VLOOKUP(C20,Hosts!$C$7:$D$38,2,FALSE)</f>
        <v>Advertising &amp; Social Pixels</v>
      </c>
    </row>
    <row r="21" spans="2:5" x14ac:dyDescent="0.35">
      <c r="B21" s="17" t="s">
        <v>22</v>
      </c>
      <c r="C21" s="17" t="s">
        <v>36</v>
      </c>
      <c r="D21" s="18">
        <v>340</v>
      </c>
      <c r="E21" s="24" t="str">
        <f>VLOOKUP(C21,Hosts!$C$7:$D$38,2,FALSE)</f>
        <v>Functional / Secondary Tools</v>
      </c>
    </row>
    <row r="22" spans="2:5" x14ac:dyDescent="0.35">
      <c r="B22" s="17" t="s">
        <v>22</v>
      </c>
      <c r="C22" s="17" t="s">
        <v>42</v>
      </c>
      <c r="D22" s="18">
        <v>290</v>
      </c>
      <c r="E22" s="23" t="str">
        <f>VLOOKUP(C22,Hosts!$C$7:$D$38,2,FALSE)</f>
        <v>Advertising &amp; Social Pixels</v>
      </c>
    </row>
    <row r="23" spans="2:5" x14ac:dyDescent="0.35">
      <c r="B23" s="17" t="s">
        <v>22</v>
      </c>
      <c r="C23" s="17" t="s">
        <v>41</v>
      </c>
      <c r="D23" s="18">
        <v>210</v>
      </c>
      <c r="E23" s="24" t="str">
        <f>VLOOKUP(C23,Hosts!$C$7:$D$38,2,FALSE)</f>
        <v>Functional / Secondary Tools</v>
      </c>
    </row>
    <row r="24" spans="2:5" x14ac:dyDescent="0.35">
      <c r="B24" s="17" t="s">
        <v>22</v>
      </c>
      <c r="C24" s="17" t="s">
        <v>46</v>
      </c>
      <c r="D24" s="18">
        <v>120</v>
      </c>
      <c r="E24" s="24" t="str">
        <f>VLOOKUP(C24,Hosts!$C$7:$D$38,2,FALSE)</f>
        <v>Functional / Secondary Tools</v>
      </c>
    </row>
    <row r="25" spans="2:5" x14ac:dyDescent="0.35">
      <c r="B25" s="17" t="s">
        <v>24</v>
      </c>
      <c r="C25" s="17" t="s">
        <v>54</v>
      </c>
      <c r="D25" s="18">
        <v>8100</v>
      </c>
      <c r="E25" s="21" t="str">
        <f>VLOOKUP(C25,Hosts!$C$7:$D$38,2,FALSE)</f>
        <v>First Party</v>
      </c>
    </row>
    <row r="26" spans="2:5" x14ac:dyDescent="0.35">
      <c r="B26" s="17" t="s">
        <v>24</v>
      </c>
      <c r="C26" s="17" t="s">
        <v>21</v>
      </c>
      <c r="D26" s="18">
        <v>610</v>
      </c>
      <c r="E26" s="22" t="str">
        <f>VLOOKUP(C26,Hosts!$C$7:$D$38,2,FALSE)</f>
        <v>Analytics &amp; Tag Management</v>
      </c>
    </row>
    <row r="27" spans="2:5" x14ac:dyDescent="0.35">
      <c r="B27" s="17" t="s">
        <v>24</v>
      </c>
      <c r="C27" s="17" t="s">
        <v>25</v>
      </c>
      <c r="D27" s="18">
        <v>520</v>
      </c>
      <c r="E27" s="22" t="str">
        <f>VLOOKUP(C27,Hosts!$C$7:$D$38,2,FALSE)</f>
        <v>Analytics &amp; Tag Management</v>
      </c>
    </row>
    <row r="28" spans="2:5" x14ac:dyDescent="0.35">
      <c r="B28" s="17" t="s">
        <v>24</v>
      </c>
      <c r="C28" s="17" t="s">
        <v>23</v>
      </c>
      <c r="D28" s="18">
        <v>390</v>
      </c>
      <c r="E28" s="23" t="str">
        <f>VLOOKUP(C28,Hosts!$C$7:$D$38,2,FALSE)</f>
        <v>Advertising &amp; Social Pixels</v>
      </c>
    </row>
    <row r="29" spans="2:5" x14ac:dyDescent="0.35">
      <c r="B29" s="17" t="s">
        <v>24</v>
      </c>
      <c r="C29" s="17" t="s">
        <v>27</v>
      </c>
      <c r="D29" s="18">
        <v>340</v>
      </c>
      <c r="E29" s="23" t="str">
        <f>VLOOKUP(C29,Hosts!$C$7:$D$38,2,FALSE)</f>
        <v>Advertising &amp; Social Pixels</v>
      </c>
    </row>
    <row r="30" spans="2:5" x14ac:dyDescent="0.35">
      <c r="B30" s="17" t="s">
        <v>24</v>
      </c>
      <c r="C30" s="17" t="s">
        <v>31</v>
      </c>
      <c r="D30" s="18">
        <v>260</v>
      </c>
      <c r="E30" s="24" t="str">
        <f>VLOOKUP(C30,Hosts!$C$7:$D$38,2,FALSE)</f>
        <v>Functional / Secondary Tools</v>
      </c>
    </row>
    <row r="31" spans="2:5" x14ac:dyDescent="0.35">
      <c r="B31" s="17" t="s">
        <v>24</v>
      </c>
      <c r="C31" s="17" t="s">
        <v>33</v>
      </c>
      <c r="D31" s="18">
        <v>190</v>
      </c>
      <c r="E31" s="24" t="str">
        <f>VLOOKUP(C31,Hosts!$C$7:$D$38,2,FALSE)</f>
        <v>Functional / Secondary Tools</v>
      </c>
    </row>
    <row r="32" spans="2:5" x14ac:dyDescent="0.35">
      <c r="B32" s="17" t="s">
        <v>24</v>
      </c>
      <c r="C32" s="17" t="s">
        <v>44</v>
      </c>
      <c r="D32" s="18">
        <v>150</v>
      </c>
      <c r="E32" s="24" t="str">
        <f>VLOOKUP(C32,Hosts!$C$7:$D$38,2,FALSE)</f>
        <v>Functional / Secondary Tools</v>
      </c>
    </row>
    <row r="33" spans="2:5" x14ac:dyDescent="0.35">
      <c r="B33" s="17" t="s">
        <v>24</v>
      </c>
      <c r="C33" s="17" t="s">
        <v>41</v>
      </c>
      <c r="D33" s="18">
        <v>40</v>
      </c>
      <c r="E33" s="24" t="str">
        <f>VLOOKUP(C33,Hosts!$C$7:$D$38,2,FALSE)</f>
        <v>Functional / Secondary Tools</v>
      </c>
    </row>
    <row r="34" spans="2:5" x14ac:dyDescent="0.35">
      <c r="B34" s="17" t="s">
        <v>26</v>
      </c>
      <c r="C34" s="17" t="s">
        <v>55</v>
      </c>
      <c r="D34" s="18">
        <v>2450</v>
      </c>
      <c r="E34" s="21" t="str">
        <f>VLOOKUP(C34,Hosts!$C$7:$D$38,2,FALSE)</f>
        <v>First Party</v>
      </c>
    </row>
    <row r="35" spans="2:5" x14ac:dyDescent="0.35">
      <c r="B35" s="17" t="s">
        <v>26</v>
      </c>
      <c r="C35" s="17" t="s">
        <v>34</v>
      </c>
      <c r="D35" s="18">
        <v>180</v>
      </c>
      <c r="E35" s="24" t="str">
        <f>VLOOKUP(C35,Hosts!$C$7:$D$38,2,FALSE)</f>
        <v>Functional / Secondary Tools</v>
      </c>
    </row>
    <row r="36" spans="2:5" x14ac:dyDescent="0.35">
      <c r="B36" s="17" t="s">
        <v>26</v>
      </c>
      <c r="C36" s="17" t="s">
        <v>31</v>
      </c>
      <c r="D36" s="18">
        <v>95</v>
      </c>
      <c r="E36" s="24" t="str">
        <f>VLOOKUP(C36,Hosts!$C$7:$D$38,2,FALSE)</f>
        <v>Functional / Secondary Tools</v>
      </c>
    </row>
    <row r="37" spans="2:5" x14ac:dyDescent="0.35">
      <c r="B37" s="17" t="s">
        <v>26</v>
      </c>
      <c r="C37" s="17" t="s">
        <v>41</v>
      </c>
      <c r="D37" s="18">
        <v>22</v>
      </c>
      <c r="E37" s="24" t="str">
        <f>VLOOKUP(C37,Hosts!$C$7:$D$38,2,FALSE)</f>
        <v>Functional / Secondary Tools</v>
      </c>
    </row>
    <row r="38" spans="2:5" x14ac:dyDescent="0.35">
      <c r="B38" s="17" t="s">
        <v>26</v>
      </c>
      <c r="C38" s="17" t="s">
        <v>25</v>
      </c>
      <c r="D38" s="18">
        <v>18</v>
      </c>
      <c r="E38" s="22" t="str">
        <f>VLOOKUP(C38,Hosts!$C$7:$D$38,2,FALSE)</f>
        <v>Analytics &amp; Tag Management</v>
      </c>
    </row>
    <row r="39" spans="2:5" x14ac:dyDescent="0.35">
      <c r="B39" s="17" t="s">
        <v>26</v>
      </c>
      <c r="C39" s="17" t="s">
        <v>21</v>
      </c>
      <c r="D39" s="18">
        <v>15</v>
      </c>
      <c r="E39" s="22" t="str">
        <f>VLOOKUP(C39,Hosts!$C$7:$D$38,2,FALSE)</f>
        <v>Analytics &amp; Tag Management</v>
      </c>
    </row>
    <row r="40" spans="2:5" x14ac:dyDescent="0.35">
      <c r="B40" s="17" t="s">
        <v>28</v>
      </c>
      <c r="C40" s="17" t="s">
        <v>56</v>
      </c>
      <c r="D40" s="18">
        <v>16031</v>
      </c>
      <c r="E40" s="21" t="str">
        <f>VLOOKUP(C40,Hosts!$C$7:$D$38,2,FALSE)</f>
        <v>First Party</v>
      </c>
    </row>
    <row r="41" spans="2:5" x14ac:dyDescent="0.35">
      <c r="B41" s="17" t="s">
        <v>28</v>
      </c>
      <c r="C41" s="17" t="s">
        <v>23</v>
      </c>
      <c r="D41" s="18">
        <v>2210</v>
      </c>
      <c r="E41" s="23" t="str">
        <f>VLOOKUP(C41,Hosts!$C$7:$D$38,2,FALSE)</f>
        <v>Advertising &amp; Social Pixels</v>
      </c>
    </row>
    <row r="42" spans="2:5" x14ac:dyDescent="0.35">
      <c r="B42" s="17" t="s">
        <v>28</v>
      </c>
      <c r="C42" s="17" t="s">
        <v>21</v>
      </c>
      <c r="D42" s="18">
        <v>1980</v>
      </c>
      <c r="E42" s="22" t="str">
        <f>VLOOKUP(C42,Hosts!$C$7:$D$38,2,FALSE)</f>
        <v>Analytics &amp; Tag Management</v>
      </c>
    </row>
    <row r="43" spans="2:5" x14ac:dyDescent="0.35">
      <c r="B43" s="17" t="s">
        <v>28</v>
      </c>
      <c r="C43" s="17" t="s">
        <v>27</v>
      </c>
      <c r="D43" s="18">
        <v>1640</v>
      </c>
      <c r="E43" s="23" t="str">
        <f>VLOOKUP(C43,Hosts!$C$7:$D$38,2,FALSE)</f>
        <v>Advertising &amp; Social Pixels</v>
      </c>
    </row>
    <row r="44" spans="2:5" x14ac:dyDescent="0.35">
      <c r="B44" s="17" t="s">
        <v>28</v>
      </c>
      <c r="C44" s="17" t="s">
        <v>25</v>
      </c>
      <c r="D44" s="18">
        <v>1350</v>
      </c>
      <c r="E44" s="22" t="str">
        <f>VLOOKUP(C44,Hosts!$C$7:$D$38,2,FALSE)</f>
        <v>Analytics &amp; Tag Management</v>
      </c>
    </row>
    <row r="45" spans="2:5" x14ac:dyDescent="0.35">
      <c r="B45" s="17" t="s">
        <v>28</v>
      </c>
      <c r="C45" s="17" t="s">
        <v>29</v>
      </c>
      <c r="D45" s="18">
        <v>720</v>
      </c>
      <c r="E45" s="23" t="str">
        <f>VLOOKUP(C45,Hosts!$C$7:$D$38,2,FALSE)</f>
        <v>Advertising &amp; Social Pixels</v>
      </c>
    </row>
    <row r="46" spans="2:5" x14ac:dyDescent="0.35">
      <c r="B46" s="17" t="s">
        <v>28</v>
      </c>
      <c r="C46" s="17" t="s">
        <v>36</v>
      </c>
      <c r="D46" s="18">
        <v>480</v>
      </c>
      <c r="E46" s="24" t="str">
        <f>VLOOKUP(C46,Hosts!$C$7:$D$38,2,FALSE)</f>
        <v>Functional / Secondary Tools</v>
      </c>
    </row>
    <row r="47" spans="2:5" x14ac:dyDescent="0.35">
      <c r="B47" s="17" t="s">
        <v>28</v>
      </c>
      <c r="C47" s="17" t="s">
        <v>34</v>
      </c>
      <c r="D47" s="18">
        <v>310</v>
      </c>
      <c r="E47" s="24" t="str">
        <f>VLOOKUP(C47,Hosts!$C$7:$D$38,2,FALSE)</f>
        <v>Functional / Secondary Tools</v>
      </c>
    </row>
    <row r="48" spans="2:5" x14ac:dyDescent="0.35">
      <c r="B48" s="17" t="s">
        <v>28</v>
      </c>
      <c r="C48" s="17" t="s">
        <v>39</v>
      </c>
      <c r="D48" s="18">
        <v>260</v>
      </c>
      <c r="E48" s="24" t="str">
        <f>VLOOKUP(C48,Hosts!$C$7:$D$38,2,FALSE)</f>
        <v>Functional / Secondary Tools</v>
      </c>
    </row>
    <row r="49" spans="2:5" x14ac:dyDescent="0.35">
      <c r="B49" s="17" t="s">
        <v>28</v>
      </c>
      <c r="C49" s="17" t="s">
        <v>43</v>
      </c>
      <c r="D49" s="18">
        <v>210</v>
      </c>
      <c r="E49" s="23" t="str">
        <f>VLOOKUP(C49,Hosts!$C$7:$D$38,2,FALSE)</f>
        <v>Advertising &amp; Social Pixels</v>
      </c>
    </row>
    <row r="50" spans="2:5" x14ac:dyDescent="0.35">
      <c r="B50" s="17" t="s">
        <v>28</v>
      </c>
      <c r="C50" s="17" t="s">
        <v>38</v>
      </c>
      <c r="D50" s="18">
        <v>140</v>
      </c>
      <c r="E50" s="24" t="str">
        <f>VLOOKUP(C50,Hosts!$C$7:$D$38,2,FALSE)</f>
        <v>Functional / Secondary Tools</v>
      </c>
    </row>
    <row r="51" spans="2:5" x14ac:dyDescent="0.35">
      <c r="B51" s="17" t="s">
        <v>30</v>
      </c>
      <c r="C51" s="17" t="s">
        <v>57</v>
      </c>
      <c r="D51" s="18">
        <v>10300</v>
      </c>
      <c r="E51" s="21" t="str">
        <f>VLOOKUP(C51,Hosts!$C$7:$D$38,2,FALSE)</f>
        <v>First Party</v>
      </c>
    </row>
    <row r="52" spans="2:5" x14ac:dyDescent="0.35">
      <c r="B52" s="17" t="s">
        <v>30</v>
      </c>
      <c r="C52" s="17" t="s">
        <v>21</v>
      </c>
      <c r="D52" s="18">
        <v>2650</v>
      </c>
      <c r="E52" s="22" t="str">
        <f>VLOOKUP(C52,Hosts!$C$7:$D$38,2,FALSE)</f>
        <v>Analytics &amp; Tag Management</v>
      </c>
    </row>
    <row r="53" spans="2:5" x14ac:dyDescent="0.35">
      <c r="B53" s="17" t="s">
        <v>30</v>
      </c>
      <c r="C53" s="17" t="s">
        <v>25</v>
      </c>
      <c r="D53" s="18">
        <v>2100</v>
      </c>
      <c r="E53" s="22" t="str">
        <f>VLOOKUP(C53,Hosts!$C$7:$D$38,2,FALSE)</f>
        <v>Analytics &amp; Tag Management</v>
      </c>
    </row>
    <row r="54" spans="2:5" x14ac:dyDescent="0.35">
      <c r="B54" s="17" t="s">
        <v>30</v>
      </c>
      <c r="C54" s="17" t="s">
        <v>23</v>
      </c>
      <c r="D54" s="18">
        <v>1890</v>
      </c>
      <c r="E54" s="23" t="str">
        <f>VLOOKUP(C54,Hosts!$C$7:$D$38,2,FALSE)</f>
        <v>Advertising &amp; Social Pixels</v>
      </c>
    </row>
    <row r="55" spans="2:5" x14ac:dyDescent="0.35">
      <c r="B55" s="17" t="s">
        <v>30</v>
      </c>
      <c r="C55" s="17" t="s">
        <v>27</v>
      </c>
      <c r="D55" s="18">
        <v>1720</v>
      </c>
      <c r="E55" s="23" t="str">
        <f>VLOOKUP(C55,Hosts!$C$7:$D$38,2,FALSE)</f>
        <v>Advertising &amp; Social Pixels</v>
      </c>
    </row>
    <row r="56" spans="2:5" x14ac:dyDescent="0.35">
      <c r="B56" s="17" t="s">
        <v>30</v>
      </c>
      <c r="C56" s="17" t="s">
        <v>29</v>
      </c>
      <c r="D56" s="18">
        <v>980</v>
      </c>
      <c r="E56" s="23" t="str">
        <f>VLOOKUP(C56,Hosts!$C$7:$D$38,2,FALSE)</f>
        <v>Advertising &amp; Social Pixels</v>
      </c>
    </row>
    <row r="57" spans="2:5" x14ac:dyDescent="0.35">
      <c r="B57" s="17" t="s">
        <v>30</v>
      </c>
      <c r="C57" s="17" t="s">
        <v>31</v>
      </c>
      <c r="D57" s="18">
        <v>640</v>
      </c>
      <c r="E57" s="24" t="str">
        <f>VLOOKUP(C57,Hosts!$C$7:$D$38,2,FALSE)</f>
        <v>Functional / Secondary Tools</v>
      </c>
    </row>
    <row r="58" spans="2:5" x14ac:dyDescent="0.35">
      <c r="B58" s="17" t="s">
        <v>30</v>
      </c>
      <c r="C58" s="17" t="s">
        <v>33</v>
      </c>
      <c r="D58" s="18">
        <v>520</v>
      </c>
      <c r="E58" s="24" t="str">
        <f>VLOOKUP(C58,Hosts!$C$7:$D$38,2,FALSE)</f>
        <v>Functional / Secondary Tools</v>
      </c>
    </row>
    <row r="59" spans="2:5" x14ac:dyDescent="0.35">
      <c r="B59" s="17" t="s">
        <v>30</v>
      </c>
      <c r="C59" s="17" t="s">
        <v>37</v>
      </c>
      <c r="D59" s="18">
        <v>410</v>
      </c>
      <c r="E59" s="23" t="str">
        <f>VLOOKUP(C59,Hosts!$C$7:$D$38,2,FALSE)</f>
        <v>Advertising &amp; Social Pixels</v>
      </c>
    </row>
    <row r="60" spans="2:5" x14ac:dyDescent="0.35">
      <c r="B60" s="17" t="s">
        <v>30</v>
      </c>
      <c r="C60" s="17" t="s">
        <v>34</v>
      </c>
      <c r="D60" s="18">
        <v>410</v>
      </c>
      <c r="E60" s="24" t="str">
        <f>VLOOKUP(C60,Hosts!$C$7:$D$38,2,FALSE)</f>
        <v>Functional / Secondary Tools</v>
      </c>
    </row>
    <row r="61" spans="2:5" x14ac:dyDescent="0.35">
      <c r="B61" s="17" t="s">
        <v>30</v>
      </c>
      <c r="C61" s="17" t="s">
        <v>35</v>
      </c>
      <c r="D61" s="18">
        <v>280</v>
      </c>
      <c r="E61" s="24" t="str">
        <f>VLOOKUP(C61,Hosts!$C$7:$D$38,2,FALSE)</f>
        <v>Functional / Secondary Tools</v>
      </c>
    </row>
    <row r="62" spans="2:5" x14ac:dyDescent="0.35">
      <c r="B62" s="17" t="s">
        <v>30</v>
      </c>
      <c r="C62" s="17" t="s">
        <v>40</v>
      </c>
      <c r="D62" s="18">
        <v>190</v>
      </c>
      <c r="E62" s="24" t="str">
        <f>VLOOKUP(C62,Hosts!$C$7:$D$38,2,FALSE)</f>
        <v>Functional / Secondary Tools</v>
      </c>
    </row>
    <row r="63" spans="2:5" x14ac:dyDescent="0.35">
      <c r="B63" s="17" t="s">
        <v>30</v>
      </c>
      <c r="C63" s="17" t="s">
        <v>45</v>
      </c>
      <c r="D63" s="18">
        <v>150</v>
      </c>
      <c r="E63" s="23" t="str">
        <f>VLOOKUP(C63,Hosts!$C$7:$D$38,2,FALSE)</f>
        <v>Advertising &amp; Social Pixels</v>
      </c>
    </row>
    <row r="64" spans="2:5" x14ac:dyDescent="0.35">
      <c r="B64" s="17" t="s">
        <v>30</v>
      </c>
      <c r="C64" s="17" t="s">
        <v>41</v>
      </c>
      <c r="D64" s="18">
        <v>60</v>
      </c>
      <c r="E64" s="24" t="str">
        <f>VLOOKUP(C64,Hosts!$C$7:$D$38,2,FALSE)</f>
        <v>Functional / Secondary Tools</v>
      </c>
    </row>
    <row r="65" spans="2:5" x14ac:dyDescent="0.35">
      <c r="B65" s="17" t="s">
        <v>32</v>
      </c>
      <c r="C65" s="17" t="s">
        <v>58</v>
      </c>
      <c r="D65" s="18">
        <v>1120</v>
      </c>
      <c r="E65" s="21" t="str">
        <f>VLOOKUP(C65,Hosts!$C$7:$D$38,2,FALSE)</f>
        <v>First Party</v>
      </c>
    </row>
    <row r="66" spans="2:5" x14ac:dyDescent="0.35">
      <c r="B66" s="17" t="s">
        <v>32</v>
      </c>
      <c r="C66" s="17" t="s">
        <v>41</v>
      </c>
      <c r="D66" s="18">
        <v>85</v>
      </c>
      <c r="E66" s="24" t="str">
        <f>VLOOKUP(C66,Hosts!$C$7:$D$38,2,FALSE)</f>
        <v>Functional / Secondary Tools</v>
      </c>
    </row>
    <row r="67" spans="2:5" x14ac:dyDescent="0.35">
      <c r="B67" s="17" t="s">
        <v>32</v>
      </c>
      <c r="C67" s="17" t="s">
        <v>21</v>
      </c>
      <c r="D67" s="18">
        <v>62</v>
      </c>
      <c r="E67" s="22" t="str">
        <f>VLOOKUP(C67,Hosts!$C$7:$D$38,2,FALSE)</f>
        <v>Analytics &amp; Tag Management</v>
      </c>
    </row>
    <row r="68" spans="2:5" x14ac:dyDescent="0.35">
      <c r="B68" s="17" t="s">
        <v>32</v>
      </c>
      <c r="C68" s="17" t="s">
        <v>25</v>
      </c>
      <c r="D68" s="18">
        <v>40</v>
      </c>
      <c r="E68" s="22" t="str">
        <f>VLOOKUP(C68,Hosts!$C$7:$D$38,2,FALSE)</f>
        <v>Analytics &amp; Tag Management</v>
      </c>
    </row>
    <row r="69" spans="2:5" x14ac:dyDescent="0.35">
      <c r="B69" s="17" t="s">
        <v>32</v>
      </c>
      <c r="C69" s="17" t="s">
        <v>47</v>
      </c>
      <c r="D69" s="18">
        <v>12</v>
      </c>
      <c r="E69" s="24" t="str">
        <f>VLOOKUP(C69,Hosts!$C$7:$D$38,2,FALSE)</f>
        <v>Functional / Secondary Tools</v>
      </c>
    </row>
    <row r="70" spans="2:5" x14ac:dyDescent="0.35">
      <c r="C70" s="25" t="s">
        <v>59</v>
      </c>
      <c r="D70" s="26">
        <f>SUM(D7:D69)</f>
        <v>126500</v>
      </c>
    </row>
  </sheetData>
  <autoFilter ref="B6:E69" xr:uid="{00000000-0009-0000-0000-000001000000}"/>
  <mergeCells count="4">
    <mergeCell ref="B1:F1"/>
    <mergeCell ref="B2:F2"/>
    <mergeCell ref="B3:F3"/>
    <mergeCell ref="B4:F4"/>
  </mergeCells>
  <pageMargins left="0.3" right="0.3" top="0.4" bottom="0.4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3"/>
  <sheetViews>
    <sheetView showGridLines="0" zoomScaleNormal="100" workbookViewId="0"/>
  </sheetViews>
  <sheetFormatPr defaultColWidth="8.6328125" defaultRowHeight="14.5" x14ac:dyDescent="0.35"/>
  <cols>
    <col min="1" max="1" width="3" customWidth="1"/>
    <col min="2" max="2" width="30" customWidth="1"/>
    <col min="3" max="3" width="22" customWidth="1"/>
    <col min="4" max="4" width="34" customWidth="1"/>
  </cols>
  <sheetData>
    <row r="1" spans="1:14" ht="24" customHeight="1" x14ac:dyDescent="0.5">
      <c r="A1" s="10"/>
      <c r="B1" s="2" t="s">
        <v>48</v>
      </c>
      <c r="C1" s="2"/>
      <c r="D1" s="2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5" customHeight="1" x14ac:dyDescent="0.35">
      <c r="A2" s="10"/>
      <c r="B2" s="1" t="s">
        <v>60</v>
      </c>
      <c r="C2" s="1"/>
      <c r="D2" s="1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5" customHeight="1" x14ac:dyDescent="0.35">
      <c r="A3" s="10"/>
      <c r="B3" s="7" t="s">
        <v>61</v>
      </c>
      <c r="C3" s="7"/>
      <c r="D3" s="7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5" customHeight="1" x14ac:dyDescent="0.35">
      <c r="A4" s="10"/>
      <c r="B4" s="6" t="s">
        <v>3</v>
      </c>
      <c r="C4" s="6"/>
      <c r="D4" s="6"/>
      <c r="E4" s="10"/>
      <c r="F4" s="10"/>
      <c r="G4" s="10"/>
      <c r="H4" s="10"/>
      <c r="I4" s="10"/>
      <c r="J4" s="10"/>
      <c r="K4" s="10"/>
      <c r="L4" s="10"/>
      <c r="M4" s="10"/>
      <c r="N4" s="10"/>
    </row>
    <row r="6" spans="1:14" ht="19.5" customHeight="1" x14ac:dyDescent="0.35">
      <c r="B6" s="20" t="s">
        <v>18</v>
      </c>
      <c r="C6" s="20" t="s">
        <v>10</v>
      </c>
      <c r="D6" s="20" t="s">
        <v>62</v>
      </c>
    </row>
    <row r="7" spans="1:14" x14ac:dyDescent="0.35">
      <c r="B7" s="17" t="s">
        <v>22</v>
      </c>
      <c r="C7" s="27">
        <v>142</v>
      </c>
      <c r="D7" s="17" t="s">
        <v>63</v>
      </c>
    </row>
    <row r="8" spans="1:14" x14ac:dyDescent="0.35">
      <c r="B8" s="17" t="s">
        <v>24</v>
      </c>
      <c r="C8" s="27">
        <v>58</v>
      </c>
      <c r="D8" s="17" t="s">
        <v>64</v>
      </c>
    </row>
    <row r="9" spans="1:14" x14ac:dyDescent="0.35">
      <c r="B9" s="17" t="s">
        <v>26</v>
      </c>
      <c r="C9" s="27">
        <v>24</v>
      </c>
      <c r="D9" s="17" t="s">
        <v>65</v>
      </c>
    </row>
    <row r="10" spans="1:14" x14ac:dyDescent="0.35">
      <c r="B10" s="17" t="s">
        <v>28</v>
      </c>
      <c r="C10" s="27">
        <v>96</v>
      </c>
      <c r="D10" s="17" t="s">
        <v>66</v>
      </c>
    </row>
    <row r="11" spans="1:14" x14ac:dyDescent="0.35">
      <c r="B11" s="17" t="s">
        <v>30</v>
      </c>
      <c r="C11" s="27">
        <v>110</v>
      </c>
      <c r="D11" s="17" t="s">
        <v>67</v>
      </c>
    </row>
    <row r="12" spans="1:14" x14ac:dyDescent="0.35">
      <c r="B12" s="17" t="s">
        <v>32</v>
      </c>
      <c r="C12" s="27">
        <v>19</v>
      </c>
      <c r="D12" s="17" t="s">
        <v>68</v>
      </c>
    </row>
    <row r="13" spans="1:14" x14ac:dyDescent="0.35">
      <c r="B13" s="25" t="s">
        <v>59</v>
      </c>
      <c r="C13" s="28">
        <f>SUM(C7:C12)</f>
        <v>449</v>
      </c>
    </row>
  </sheetData>
  <mergeCells count="4">
    <mergeCell ref="B1:D1"/>
    <mergeCell ref="B2:D2"/>
    <mergeCell ref="B3:D3"/>
    <mergeCell ref="B4:D4"/>
  </mergeCells>
  <pageMargins left="0.3" right="0.3" top="0.4" bottom="0.4" header="0.511811023622047" footer="0.511811023622047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5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26" sqref="C26"/>
    </sheetView>
  </sheetViews>
  <sheetFormatPr defaultColWidth="8.6328125" defaultRowHeight="14.5" x14ac:dyDescent="0.35"/>
  <cols>
    <col min="1" max="1" width="3" customWidth="1"/>
    <col min="2" max="2" width="30" customWidth="1"/>
    <col min="3" max="3" width="55" customWidth="1"/>
  </cols>
  <sheetData>
    <row r="1" spans="1:14" ht="24" customHeight="1" x14ac:dyDescent="0.5">
      <c r="A1" s="10"/>
      <c r="B1" s="2" t="s">
        <v>48</v>
      </c>
      <c r="C1" s="2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5" customHeight="1" x14ac:dyDescent="0.35">
      <c r="A2" s="10"/>
      <c r="B2" s="1" t="s">
        <v>69</v>
      </c>
      <c r="C2" s="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5" customHeight="1" x14ac:dyDescent="0.35">
      <c r="A3" s="10"/>
      <c r="B3" s="7" t="s">
        <v>70</v>
      </c>
      <c r="C3" s="7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5" customHeight="1" x14ac:dyDescent="0.35">
      <c r="A4" s="10"/>
      <c r="B4" s="6" t="s">
        <v>3</v>
      </c>
      <c r="C4" s="6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6" spans="1:14" ht="19.5" customHeight="1" x14ac:dyDescent="0.35">
      <c r="B6" s="20" t="s">
        <v>18</v>
      </c>
      <c r="C6" s="20" t="s">
        <v>71</v>
      </c>
    </row>
    <row r="7" spans="1:14" x14ac:dyDescent="0.35">
      <c r="B7" s="17" t="s">
        <v>22</v>
      </c>
      <c r="C7" s="17" t="s">
        <v>72</v>
      </c>
    </row>
    <row r="8" spans="1:14" x14ac:dyDescent="0.35">
      <c r="B8" s="17" t="s">
        <v>22</v>
      </c>
      <c r="C8" s="17" t="s">
        <v>73</v>
      </c>
    </row>
    <row r="9" spans="1:14" x14ac:dyDescent="0.35">
      <c r="B9" s="17" t="s">
        <v>22</v>
      </c>
      <c r="C9" s="17" t="s">
        <v>74</v>
      </c>
    </row>
    <row r="10" spans="1:14" x14ac:dyDescent="0.35">
      <c r="B10" s="17" t="s">
        <v>22</v>
      </c>
      <c r="C10" s="17" t="s">
        <v>75</v>
      </c>
    </row>
    <row r="11" spans="1:14" x14ac:dyDescent="0.35">
      <c r="B11" s="17" t="s">
        <v>22</v>
      </c>
      <c r="C11" s="17" t="s">
        <v>76</v>
      </c>
    </row>
    <row r="12" spans="1:14" x14ac:dyDescent="0.35">
      <c r="B12" s="17" t="s">
        <v>22</v>
      </c>
      <c r="C12" s="17" t="s">
        <v>77</v>
      </c>
    </row>
    <row r="13" spans="1:14" x14ac:dyDescent="0.35">
      <c r="B13" s="17" t="s">
        <v>22</v>
      </c>
      <c r="C13" s="17" t="s">
        <v>78</v>
      </c>
    </row>
    <row r="14" spans="1:14" x14ac:dyDescent="0.35">
      <c r="B14" s="17" t="s">
        <v>22</v>
      </c>
      <c r="C14" s="17" t="s">
        <v>79</v>
      </c>
    </row>
    <row r="15" spans="1:14" x14ac:dyDescent="0.35">
      <c r="B15" s="17" t="s">
        <v>22</v>
      </c>
      <c r="C15" s="17" t="s">
        <v>80</v>
      </c>
    </row>
    <row r="16" spans="1:14" x14ac:dyDescent="0.35">
      <c r="B16" s="17" t="s">
        <v>22</v>
      </c>
      <c r="C16" s="17" t="s">
        <v>81</v>
      </c>
    </row>
    <row r="17" spans="2:3" x14ac:dyDescent="0.35">
      <c r="B17" s="17" t="s">
        <v>24</v>
      </c>
      <c r="C17" s="17" t="s">
        <v>82</v>
      </c>
    </row>
    <row r="18" spans="2:3" x14ac:dyDescent="0.35">
      <c r="B18" s="17" t="s">
        <v>24</v>
      </c>
      <c r="C18" s="17" t="s">
        <v>83</v>
      </c>
    </row>
    <row r="19" spans="2:3" x14ac:dyDescent="0.35">
      <c r="B19" s="17" t="s">
        <v>24</v>
      </c>
      <c r="C19" s="17" t="s">
        <v>84</v>
      </c>
    </row>
    <row r="20" spans="2:3" x14ac:dyDescent="0.35">
      <c r="B20" s="17" t="s">
        <v>24</v>
      </c>
      <c r="C20" s="17" t="s">
        <v>85</v>
      </c>
    </row>
    <row r="21" spans="2:3" x14ac:dyDescent="0.35">
      <c r="B21" s="17" t="s">
        <v>24</v>
      </c>
      <c r="C21" s="17" t="s">
        <v>86</v>
      </c>
    </row>
    <row r="22" spans="2:3" x14ac:dyDescent="0.35">
      <c r="B22" s="17" t="s">
        <v>24</v>
      </c>
      <c r="C22" s="17" t="s">
        <v>87</v>
      </c>
    </row>
    <row r="23" spans="2:3" x14ac:dyDescent="0.35">
      <c r="B23" s="17" t="s">
        <v>24</v>
      </c>
      <c r="C23" s="17" t="s">
        <v>88</v>
      </c>
    </row>
    <row r="24" spans="2:3" x14ac:dyDescent="0.35">
      <c r="B24" s="17" t="s">
        <v>24</v>
      </c>
      <c r="C24" s="17" t="s">
        <v>89</v>
      </c>
    </row>
    <row r="25" spans="2:3" x14ac:dyDescent="0.35">
      <c r="B25" s="17" t="s">
        <v>26</v>
      </c>
      <c r="C25" s="17" t="s">
        <v>90</v>
      </c>
    </row>
    <row r="26" spans="2:3" x14ac:dyDescent="0.35">
      <c r="B26" s="17" t="s">
        <v>26</v>
      </c>
      <c r="C26" s="17" t="s">
        <v>91</v>
      </c>
    </row>
    <row r="27" spans="2:3" x14ac:dyDescent="0.35">
      <c r="B27" s="17" t="s">
        <v>26</v>
      </c>
      <c r="C27" s="17" t="s">
        <v>92</v>
      </c>
    </row>
    <row r="28" spans="2:3" x14ac:dyDescent="0.35">
      <c r="B28" s="17" t="s">
        <v>26</v>
      </c>
      <c r="C28" s="17" t="s">
        <v>93</v>
      </c>
    </row>
    <row r="29" spans="2:3" x14ac:dyDescent="0.35">
      <c r="B29" s="17" t="s">
        <v>26</v>
      </c>
      <c r="C29" s="17" t="s">
        <v>94</v>
      </c>
    </row>
    <row r="30" spans="2:3" x14ac:dyDescent="0.35">
      <c r="B30" s="17" t="s">
        <v>26</v>
      </c>
      <c r="C30" s="17" t="s">
        <v>95</v>
      </c>
    </row>
    <row r="31" spans="2:3" x14ac:dyDescent="0.35">
      <c r="B31" s="17" t="s">
        <v>28</v>
      </c>
      <c r="C31" s="17" t="s">
        <v>96</v>
      </c>
    </row>
    <row r="32" spans="2:3" x14ac:dyDescent="0.35">
      <c r="B32" s="17" t="s">
        <v>28</v>
      </c>
      <c r="C32" s="17" t="s">
        <v>97</v>
      </c>
    </row>
    <row r="33" spans="2:3" x14ac:dyDescent="0.35">
      <c r="B33" s="17" t="s">
        <v>28</v>
      </c>
      <c r="C33" s="17" t="s">
        <v>98</v>
      </c>
    </row>
    <row r="34" spans="2:3" x14ac:dyDescent="0.35">
      <c r="B34" s="17" t="s">
        <v>28</v>
      </c>
      <c r="C34" s="17" t="s">
        <v>99</v>
      </c>
    </row>
    <row r="35" spans="2:3" x14ac:dyDescent="0.35">
      <c r="B35" s="17" t="s">
        <v>28</v>
      </c>
      <c r="C35" s="17" t="s">
        <v>100</v>
      </c>
    </row>
    <row r="36" spans="2:3" x14ac:dyDescent="0.35">
      <c r="B36" s="17" t="s">
        <v>28</v>
      </c>
      <c r="C36" s="17" t="s">
        <v>101</v>
      </c>
    </row>
    <row r="37" spans="2:3" x14ac:dyDescent="0.35">
      <c r="B37" s="17" t="s">
        <v>28</v>
      </c>
      <c r="C37" s="17" t="s">
        <v>102</v>
      </c>
    </row>
    <row r="38" spans="2:3" x14ac:dyDescent="0.35">
      <c r="B38" s="17" t="s">
        <v>28</v>
      </c>
      <c r="C38" s="17" t="s">
        <v>103</v>
      </c>
    </row>
    <row r="39" spans="2:3" x14ac:dyDescent="0.35">
      <c r="B39" s="17" t="s">
        <v>28</v>
      </c>
      <c r="C39" s="17" t="s">
        <v>104</v>
      </c>
    </row>
    <row r="40" spans="2:3" x14ac:dyDescent="0.35">
      <c r="B40" s="17" t="s">
        <v>30</v>
      </c>
      <c r="C40" s="17" t="s">
        <v>105</v>
      </c>
    </row>
    <row r="41" spans="2:3" x14ac:dyDescent="0.35">
      <c r="B41" s="17" t="s">
        <v>30</v>
      </c>
      <c r="C41" s="17" t="s">
        <v>106</v>
      </c>
    </row>
    <row r="42" spans="2:3" x14ac:dyDescent="0.35">
      <c r="B42" s="17" t="s">
        <v>30</v>
      </c>
      <c r="C42" s="17" t="s">
        <v>107</v>
      </c>
    </row>
    <row r="43" spans="2:3" x14ac:dyDescent="0.35">
      <c r="B43" s="17" t="s">
        <v>30</v>
      </c>
      <c r="C43" s="17" t="s">
        <v>108</v>
      </c>
    </row>
    <row r="44" spans="2:3" x14ac:dyDescent="0.35">
      <c r="B44" s="17" t="s">
        <v>30</v>
      </c>
      <c r="C44" s="17" t="s">
        <v>109</v>
      </c>
    </row>
    <row r="45" spans="2:3" x14ac:dyDescent="0.35">
      <c r="B45" s="17" t="s">
        <v>30</v>
      </c>
      <c r="C45" s="17" t="s">
        <v>110</v>
      </c>
    </row>
    <row r="46" spans="2:3" x14ac:dyDescent="0.35">
      <c r="B46" s="17" t="s">
        <v>30</v>
      </c>
      <c r="C46" s="17" t="s">
        <v>111</v>
      </c>
    </row>
    <row r="47" spans="2:3" x14ac:dyDescent="0.35">
      <c r="B47" s="17" t="s">
        <v>30</v>
      </c>
      <c r="C47" s="17" t="s">
        <v>112</v>
      </c>
    </row>
    <row r="48" spans="2:3" x14ac:dyDescent="0.35">
      <c r="B48" s="17" t="s">
        <v>30</v>
      </c>
      <c r="C48" s="17" t="s">
        <v>113</v>
      </c>
    </row>
    <row r="49" spans="2:3" x14ac:dyDescent="0.35">
      <c r="B49" s="17" t="s">
        <v>30</v>
      </c>
      <c r="C49" s="17" t="s">
        <v>114</v>
      </c>
    </row>
    <row r="50" spans="2:3" x14ac:dyDescent="0.35">
      <c r="B50" s="17" t="s">
        <v>32</v>
      </c>
      <c r="C50" s="17" t="s">
        <v>115</v>
      </c>
    </row>
    <row r="51" spans="2:3" x14ac:dyDescent="0.35">
      <c r="B51" s="17" t="s">
        <v>32</v>
      </c>
      <c r="C51" s="17" t="s">
        <v>116</v>
      </c>
    </row>
    <row r="52" spans="2:3" x14ac:dyDescent="0.35">
      <c r="B52" s="17" t="s">
        <v>32</v>
      </c>
      <c r="C52" s="17" t="s">
        <v>117</v>
      </c>
    </row>
    <row r="53" spans="2:3" x14ac:dyDescent="0.35">
      <c r="B53" s="17" t="s">
        <v>32</v>
      </c>
      <c r="C53" s="17" t="s">
        <v>118</v>
      </c>
    </row>
    <row r="54" spans="2:3" x14ac:dyDescent="0.35">
      <c r="B54" s="17" t="s">
        <v>32</v>
      </c>
      <c r="C54" s="17" t="s">
        <v>119</v>
      </c>
    </row>
    <row r="55" spans="2:3" x14ac:dyDescent="0.35">
      <c r="B55" s="17" t="s">
        <v>32</v>
      </c>
      <c r="C55" s="17" t="s">
        <v>120</v>
      </c>
    </row>
  </sheetData>
  <mergeCells count="4">
    <mergeCell ref="B1:C1"/>
    <mergeCell ref="B2:C2"/>
    <mergeCell ref="B3:C3"/>
    <mergeCell ref="B4:C4"/>
  </mergeCells>
  <pageMargins left="0.3" right="0.3" top="0.4" bottom="0.4" header="0.511811023622047" footer="0.511811023622047"/>
  <pageSetup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8"/>
  <sheetViews>
    <sheetView showGridLines="0" zoomScaleNormal="100" workbookViewId="0">
      <pane xSplit="1" ySplit="6" topLeftCell="B13" activePane="bottomRight" state="frozen"/>
      <selection pane="topRight" activeCell="B1" sqref="B1"/>
      <selection pane="bottomLeft" activeCell="A7" sqref="A7"/>
      <selection pane="bottomRight" activeCell="B13" sqref="B13"/>
    </sheetView>
  </sheetViews>
  <sheetFormatPr defaultColWidth="8.6328125" defaultRowHeight="14.5" x14ac:dyDescent="0.35"/>
  <cols>
    <col min="1" max="1" width="3" customWidth="1"/>
    <col min="2" max="2" width="34" customWidth="1"/>
    <col min="3" max="3" width="40" customWidth="1"/>
    <col min="4" max="4" width="28.1796875" customWidth="1"/>
  </cols>
  <sheetData>
    <row r="1" spans="1:14" ht="24" customHeight="1" x14ac:dyDescent="0.5">
      <c r="A1" s="10"/>
      <c r="B1" s="2" t="s">
        <v>48</v>
      </c>
      <c r="C1" s="2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5" customHeight="1" x14ac:dyDescent="0.35">
      <c r="A2" s="10"/>
      <c r="B2" s="1" t="s">
        <v>121</v>
      </c>
      <c r="C2" s="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5" customHeight="1" x14ac:dyDescent="0.35">
      <c r="A3" s="10"/>
      <c r="B3" s="7" t="s">
        <v>122</v>
      </c>
      <c r="C3" s="7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5" customHeight="1" x14ac:dyDescent="0.35">
      <c r="A4" s="10"/>
      <c r="B4" s="6" t="s">
        <v>3</v>
      </c>
      <c r="C4" s="6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6" spans="1:14" ht="19.5" customHeight="1" x14ac:dyDescent="0.35">
      <c r="B6" s="20" t="s">
        <v>123</v>
      </c>
      <c r="C6" s="20" t="s">
        <v>51</v>
      </c>
      <c r="D6" s="20" t="s">
        <v>15</v>
      </c>
    </row>
    <row r="7" spans="1:14" x14ac:dyDescent="0.35">
      <c r="B7" s="17" t="s">
        <v>63</v>
      </c>
      <c r="C7" s="17" t="s">
        <v>53</v>
      </c>
      <c r="D7" s="17" t="s">
        <v>5</v>
      </c>
    </row>
    <row r="8" spans="1:14" x14ac:dyDescent="0.35">
      <c r="B8" s="17" t="s">
        <v>64</v>
      </c>
      <c r="C8" s="17" t="s">
        <v>54</v>
      </c>
      <c r="D8" s="17" t="s">
        <v>5</v>
      </c>
    </row>
    <row r="9" spans="1:14" x14ac:dyDescent="0.35">
      <c r="B9" s="17" t="s">
        <v>65</v>
      </c>
      <c r="C9" s="17" t="s">
        <v>55</v>
      </c>
      <c r="D9" s="17" t="s">
        <v>5</v>
      </c>
    </row>
    <row r="10" spans="1:14" x14ac:dyDescent="0.35">
      <c r="B10" s="17" t="s">
        <v>66</v>
      </c>
      <c r="C10" s="17" t="s">
        <v>56</v>
      </c>
      <c r="D10" s="17" t="s">
        <v>5</v>
      </c>
    </row>
    <row r="11" spans="1:14" x14ac:dyDescent="0.35">
      <c r="B11" s="17" t="s">
        <v>67</v>
      </c>
      <c r="C11" s="17" t="s">
        <v>57</v>
      </c>
      <c r="D11" s="17" t="s">
        <v>5</v>
      </c>
    </row>
    <row r="12" spans="1:14" x14ac:dyDescent="0.35">
      <c r="B12" s="17" t="s">
        <v>68</v>
      </c>
      <c r="C12" s="17" t="s">
        <v>58</v>
      </c>
      <c r="D12" s="17" t="s">
        <v>5</v>
      </c>
    </row>
    <row r="13" spans="1:14" x14ac:dyDescent="0.35">
      <c r="B13" s="17" t="s">
        <v>124</v>
      </c>
      <c r="C13" s="17" t="s">
        <v>21</v>
      </c>
      <c r="D13" s="17" t="s">
        <v>6</v>
      </c>
    </row>
    <row r="14" spans="1:14" x14ac:dyDescent="0.35">
      <c r="B14" s="17" t="s">
        <v>125</v>
      </c>
      <c r="C14" s="17" t="s">
        <v>21</v>
      </c>
      <c r="D14" s="17" t="s">
        <v>6</v>
      </c>
    </row>
    <row r="15" spans="1:14" x14ac:dyDescent="0.35">
      <c r="B15" s="17" t="s">
        <v>126</v>
      </c>
      <c r="C15" s="17" t="s">
        <v>25</v>
      </c>
      <c r="D15" s="17" t="s">
        <v>6</v>
      </c>
    </row>
    <row r="16" spans="1:14" x14ac:dyDescent="0.35">
      <c r="B16" s="17" t="s">
        <v>127</v>
      </c>
      <c r="C16" s="17" t="s">
        <v>23</v>
      </c>
      <c r="D16" s="17" t="s">
        <v>7</v>
      </c>
    </row>
    <row r="17" spans="2:4" x14ac:dyDescent="0.35">
      <c r="B17" s="17" t="s">
        <v>128</v>
      </c>
      <c r="C17" s="17" t="s">
        <v>23</v>
      </c>
      <c r="D17" s="17" t="s">
        <v>7</v>
      </c>
    </row>
    <row r="18" spans="2:4" x14ac:dyDescent="0.35">
      <c r="B18" s="17" t="s">
        <v>129</v>
      </c>
      <c r="C18" s="17" t="s">
        <v>27</v>
      </c>
      <c r="D18" s="17" t="s">
        <v>7</v>
      </c>
    </row>
    <row r="19" spans="2:4" x14ac:dyDescent="0.35">
      <c r="B19" s="17" t="s">
        <v>130</v>
      </c>
      <c r="C19" s="17" t="s">
        <v>27</v>
      </c>
      <c r="D19" s="17" t="s">
        <v>7</v>
      </c>
    </row>
    <row r="20" spans="2:4" x14ac:dyDescent="0.35">
      <c r="B20" s="17" t="s">
        <v>131</v>
      </c>
      <c r="C20" s="17" t="s">
        <v>29</v>
      </c>
      <c r="D20" s="17" t="s">
        <v>7</v>
      </c>
    </row>
    <row r="21" spans="2:4" x14ac:dyDescent="0.35">
      <c r="B21" s="17" t="s">
        <v>132</v>
      </c>
      <c r="C21" s="17" t="s">
        <v>29</v>
      </c>
      <c r="D21" s="17" t="s">
        <v>7</v>
      </c>
    </row>
    <row r="22" spans="2:4" x14ac:dyDescent="0.35">
      <c r="B22" s="17" t="s">
        <v>133</v>
      </c>
      <c r="C22" s="17" t="s">
        <v>37</v>
      </c>
      <c r="D22" s="17" t="s">
        <v>7</v>
      </c>
    </row>
    <row r="23" spans="2:4" x14ac:dyDescent="0.35">
      <c r="B23" s="17" t="s">
        <v>134</v>
      </c>
      <c r="C23" s="17" t="s">
        <v>37</v>
      </c>
      <c r="D23" s="17" t="s">
        <v>7</v>
      </c>
    </row>
    <row r="24" spans="2:4" x14ac:dyDescent="0.35">
      <c r="B24" s="17" t="s">
        <v>135</v>
      </c>
      <c r="C24" s="17" t="s">
        <v>42</v>
      </c>
      <c r="D24" s="17" t="s">
        <v>7</v>
      </c>
    </row>
    <row r="25" spans="2:4" x14ac:dyDescent="0.35">
      <c r="B25" s="17" t="s">
        <v>136</v>
      </c>
      <c r="C25" s="17" t="s">
        <v>43</v>
      </c>
      <c r="D25" s="17" t="s">
        <v>7</v>
      </c>
    </row>
    <row r="26" spans="2:4" x14ac:dyDescent="0.35">
      <c r="B26" s="17" t="s">
        <v>137</v>
      </c>
      <c r="C26" s="17" t="s">
        <v>45</v>
      </c>
      <c r="D26" s="17" t="s">
        <v>7</v>
      </c>
    </row>
    <row r="27" spans="2:4" x14ac:dyDescent="0.35">
      <c r="B27" s="17" t="s">
        <v>138</v>
      </c>
      <c r="C27" s="17" t="s">
        <v>34</v>
      </c>
      <c r="D27" s="17" t="s">
        <v>8</v>
      </c>
    </row>
    <row r="28" spans="2:4" x14ac:dyDescent="0.35">
      <c r="B28" s="17" t="s">
        <v>139</v>
      </c>
      <c r="C28" s="17" t="s">
        <v>33</v>
      </c>
      <c r="D28" s="17" t="s">
        <v>8</v>
      </c>
    </row>
    <row r="29" spans="2:4" x14ac:dyDescent="0.35">
      <c r="B29" s="17" t="s">
        <v>140</v>
      </c>
      <c r="C29" s="17" t="s">
        <v>31</v>
      </c>
      <c r="D29" s="17" t="s">
        <v>8</v>
      </c>
    </row>
    <row r="30" spans="2:4" x14ac:dyDescent="0.35">
      <c r="B30" s="17" t="s">
        <v>141</v>
      </c>
      <c r="C30" s="17" t="s">
        <v>41</v>
      </c>
      <c r="D30" s="17" t="s">
        <v>8</v>
      </c>
    </row>
    <row r="31" spans="2:4" x14ac:dyDescent="0.35">
      <c r="B31" s="17" t="s">
        <v>142</v>
      </c>
      <c r="C31" s="17" t="s">
        <v>35</v>
      </c>
      <c r="D31" s="17" t="s">
        <v>8</v>
      </c>
    </row>
    <row r="32" spans="2:4" x14ac:dyDescent="0.35">
      <c r="B32" s="17" t="s">
        <v>143</v>
      </c>
      <c r="C32" s="17" t="s">
        <v>44</v>
      </c>
      <c r="D32" s="17" t="s">
        <v>8</v>
      </c>
    </row>
    <row r="33" spans="2:4" x14ac:dyDescent="0.35">
      <c r="B33" s="17" t="s">
        <v>144</v>
      </c>
      <c r="C33" s="17" t="s">
        <v>36</v>
      </c>
      <c r="D33" s="17" t="s">
        <v>8</v>
      </c>
    </row>
    <row r="34" spans="2:4" x14ac:dyDescent="0.35">
      <c r="B34" s="17" t="s">
        <v>145</v>
      </c>
      <c r="C34" s="17" t="s">
        <v>40</v>
      </c>
      <c r="D34" s="17" t="s">
        <v>8</v>
      </c>
    </row>
    <row r="35" spans="2:4" x14ac:dyDescent="0.35">
      <c r="B35" s="17" t="s">
        <v>146</v>
      </c>
      <c r="C35" s="17" t="s">
        <v>38</v>
      </c>
      <c r="D35" s="17" t="s">
        <v>8</v>
      </c>
    </row>
    <row r="36" spans="2:4" x14ac:dyDescent="0.35">
      <c r="B36" s="17" t="s">
        <v>147</v>
      </c>
      <c r="C36" s="17" t="s">
        <v>39</v>
      </c>
      <c r="D36" s="17" t="s">
        <v>8</v>
      </c>
    </row>
    <row r="37" spans="2:4" x14ac:dyDescent="0.35">
      <c r="B37" s="17" t="s">
        <v>148</v>
      </c>
      <c r="C37" s="17" t="s">
        <v>46</v>
      </c>
      <c r="D37" s="17" t="s">
        <v>8</v>
      </c>
    </row>
    <row r="38" spans="2:4" x14ac:dyDescent="0.35">
      <c r="B38" s="17" t="s">
        <v>149</v>
      </c>
      <c r="C38" s="17" t="s">
        <v>47</v>
      </c>
      <c r="D38" s="17" t="s">
        <v>8</v>
      </c>
    </row>
  </sheetData>
  <mergeCells count="4">
    <mergeCell ref="B1:C1"/>
    <mergeCell ref="B2:C2"/>
    <mergeCell ref="B3:C3"/>
    <mergeCell ref="B4:C4"/>
  </mergeCells>
  <pageMargins left="0.3" right="0.3" top="0.4" bottom="0.4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Summary</vt:lpstr>
      <vt:lpstr>Websites</vt:lpstr>
      <vt:lpstr>URLs</vt:lpstr>
      <vt:lpstr>Hosts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Brian Segobiano</cp:lastModifiedBy>
  <cp:revision>1</cp:revision>
  <dcterms:created xsi:type="dcterms:W3CDTF">2026-07-27T16:13:02Z</dcterms:created>
  <dcterms:modified xsi:type="dcterms:W3CDTF">2026-07-28T13:11:42Z</dcterms:modified>
  <dc:language>en-US</dc:language>
</cp:coreProperties>
</file>